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s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7A4E50"/>
      <sz val="16"/>
    </font>
    <font>
      <name val="Arial"/>
      <color rgb="00555555"/>
    </font>
    <font>
      <name val="Arial"/>
      <b val="1"/>
    </font>
    <font>
      <name val="Arial"/>
      <b val="1"/>
      <color rgb="00FFFFFF"/>
    </font>
    <font>
      <name val="Arial"/>
    </font>
    <font>
      <name val="Arial"/>
      <sz val="11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7A4E50"/>
      </patternFill>
    </fill>
    <fill>
      <patternFill patternType="solid">
        <fgColor rgb="00F5EFEF"/>
      </patternFill>
    </fill>
  </fills>
  <borders count="2">
    <border>
      <left/>
      <right/>
      <top/>
      <bottom/>
      <diagonal/>
    </border>
    <border>
      <left style="thin">
        <color rgb="00D9C9CA"/>
      </left>
      <right style="thin">
        <color rgb="00D9C9CA"/>
      </right>
      <top style="thin">
        <color rgb="00D9C9CA"/>
      </top>
      <bottom style="thin">
        <color rgb="00D9C9C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164" fontId="3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4" fontId="5" fillId="2" borderId="1" applyAlignment="1" pivotButton="0" quotePrefix="0" xfId="0">
      <alignment vertical="center"/>
    </xf>
    <xf numFmtId="165" fontId="5" fillId="2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164" fontId="3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/>
    </xf>
    <xf numFmtId="0" fontId="5" fillId="2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vertical="center"/>
    </xf>
    <xf numFmtId="0" fontId="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B42318"/>
      </font>
      <fill>
        <patternFill patternType="solid">
          <fgColor rgb="00FBE3E3"/>
        </patternFill>
      </fill>
    </dxf>
    <dxf>
      <font>
        <name val="Arial"/>
        <color rgb="001E7B45"/>
      </font>
      <fill>
        <patternFill patternType="solid">
          <fgColor rgb="00E5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8" customWidth="1" min="17" max="17"/>
  </cols>
  <sheetData>
    <row r="1">
      <c r="A1" s="1" t="inlineStr">
        <is>
          <t>Salary scale: grades and steps</t>
        </is>
      </c>
    </row>
    <row r="2" ht="22" customHeight="1">
      <c r="A2" s="2" t="inlineStr">
        <is>
          <t>Monthly amounts in new Syrian pounds. They are examples only: replace them with your company’s figures. Yellow cells are inputs; the rest are formulas.</t>
        </is>
      </c>
    </row>
    <row r="3"/>
    <row r="4" ht="30" customHeight="1">
      <c r="A4" s="3" t="inlineStr">
        <is>
          <t>Monthly minimum wage (Decree 67 of 2026)</t>
        </is>
      </c>
      <c r="C4" s="4" t="n">
        <v>12560</v>
      </c>
    </row>
    <row r="5" ht="36" customHeight="1">
      <c r="A5" s="5" t="inlineStr">
        <is>
          <t>Grade</t>
        </is>
      </c>
      <c r="B5" s="5" t="inlineStr">
        <is>
          <t>Starting salary (example)</t>
        </is>
      </c>
      <c r="C5" s="5" t="inlineStr">
        <is>
          <t>Yearly step % (example)</t>
        </is>
      </c>
      <c r="D5" s="5" t="inlineStr">
        <is>
          <t>Step 1</t>
        </is>
      </c>
      <c r="E5" s="5" t="inlineStr">
        <is>
          <t>Step 2</t>
        </is>
      </c>
      <c r="F5" s="5" t="inlineStr">
        <is>
          <t>Step 3</t>
        </is>
      </c>
      <c r="G5" s="5" t="inlineStr">
        <is>
          <t>Step 4</t>
        </is>
      </c>
      <c r="H5" s="5" t="inlineStr">
        <is>
          <t>Step 5</t>
        </is>
      </c>
      <c r="I5" s="5" t="inlineStr">
        <is>
          <t>Step 6</t>
        </is>
      </c>
      <c r="J5" s="5" t="inlineStr">
        <is>
          <t>Step 7</t>
        </is>
      </c>
      <c r="K5" s="5" t="inlineStr">
        <is>
          <t>Step 8</t>
        </is>
      </c>
      <c r="L5" s="5" t="inlineStr">
        <is>
          <t>Step 9</t>
        </is>
      </c>
      <c r="M5" s="5" t="inlineStr">
        <is>
          <t>Step 10</t>
        </is>
      </c>
      <c r="N5" s="5" t="inlineStr">
        <is>
          <t>Minimum</t>
        </is>
      </c>
      <c r="O5" s="5" t="inlineStr">
        <is>
          <t>Midpoint</t>
        </is>
      </c>
      <c r="P5" s="5" t="inlineStr">
        <is>
          <t>Maximum</t>
        </is>
      </c>
      <c r="Q5" s="5" t="inlineStr">
        <is>
          <t>Below minimum wage?</t>
        </is>
      </c>
    </row>
    <row r="6">
      <c r="A6" s="6" t="n">
        <v>1</v>
      </c>
      <c r="B6" s="7" t="n">
        <v>13000</v>
      </c>
      <c r="C6" s="8" t="n">
        <v>0.03</v>
      </c>
      <c r="D6" s="9">
        <f>IF($B6="","",ROUND($B6*(1+$C6)^0,0))</f>
        <v/>
      </c>
      <c r="E6" s="9">
        <f>IF($B6="","",ROUND($B6*(1+$C6)^1,0))</f>
        <v/>
      </c>
      <c r="F6" s="9">
        <f>IF($B6="","",ROUND($B6*(1+$C6)^2,0))</f>
        <v/>
      </c>
      <c r="G6" s="9">
        <f>IF($B6="","",ROUND($B6*(1+$C6)^3,0))</f>
        <v/>
      </c>
      <c r="H6" s="9">
        <f>IF($B6="","",ROUND($B6*(1+$C6)^4,0))</f>
        <v/>
      </c>
      <c r="I6" s="9">
        <f>IF($B6="","",ROUND($B6*(1+$C6)^5,0))</f>
        <v/>
      </c>
      <c r="J6" s="9">
        <f>IF($B6="","",ROUND($B6*(1+$C6)^6,0))</f>
        <v/>
      </c>
      <c r="K6" s="9">
        <f>IF($B6="","",ROUND($B6*(1+$C6)^7,0))</f>
        <v/>
      </c>
      <c r="L6" s="9">
        <f>IF($B6="","",ROUND($B6*(1+$C6)^8,0))</f>
        <v/>
      </c>
      <c r="M6" s="9">
        <f>IF($B6="","",ROUND($B6*(1+$C6)^9,0))</f>
        <v/>
      </c>
      <c r="N6" s="10">
        <f>IF($B6="","",D6)</f>
        <v/>
      </c>
      <c r="O6" s="10">
        <f>IF($B6="","",ROUND((N6+P6)/2,0))</f>
        <v/>
      </c>
      <c r="P6" s="10">
        <f>IF($B6="","",M6)</f>
        <v/>
      </c>
      <c r="Q6" s="11">
        <f>IF(OR($D6="",$C$4=""),"",IF($D6&lt;$C$4,"Yes","No"))</f>
        <v/>
      </c>
    </row>
    <row r="7">
      <c r="A7" s="6" t="n">
        <v>2</v>
      </c>
      <c r="B7" s="7" t="n">
        <v>15000</v>
      </c>
      <c r="C7" s="8" t="n">
        <v>0.03</v>
      </c>
      <c r="D7" s="9">
        <f>IF($B7="","",ROUND($B7*(1+$C7)^0,0))</f>
        <v/>
      </c>
      <c r="E7" s="9">
        <f>IF($B7="","",ROUND($B7*(1+$C7)^1,0))</f>
        <v/>
      </c>
      <c r="F7" s="9">
        <f>IF($B7="","",ROUND($B7*(1+$C7)^2,0))</f>
        <v/>
      </c>
      <c r="G7" s="9">
        <f>IF($B7="","",ROUND($B7*(1+$C7)^3,0))</f>
        <v/>
      </c>
      <c r="H7" s="9">
        <f>IF($B7="","",ROUND($B7*(1+$C7)^4,0))</f>
        <v/>
      </c>
      <c r="I7" s="9">
        <f>IF($B7="","",ROUND($B7*(1+$C7)^5,0))</f>
        <v/>
      </c>
      <c r="J7" s="9">
        <f>IF($B7="","",ROUND($B7*(1+$C7)^6,0))</f>
        <v/>
      </c>
      <c r="K7" s="9">
        <f>IF($B7="","",ROUND($B7*(1+$C7)^7,0))</f>
        <v/>
      </c>
      <c r="L7" s="9">
        <f>IF($B7="","",ROUND($B7*(1+$C7)^8,0))</f>
        <v/>
      </c>
      <c r="M7" s="9">
        <f>IF($B7="","",ROUND($B7*(1+$C7)^9,0))</f>
        <v/>
      </c>
      <c r="N7" s="10">
        <f>IF($B7="","",D7)</f>
        <v/>
      </c>
      <c r="O7" s="10">
        <f>IF($B7="","",ROUND((N7+P7)/2,0))</f>
        <v/>
      </c>
      <c r="P7" s="10">
        <f>IF($B7="","",M7)</f>
        <v/>
      </c>
      <c r="Q7" s="11">
        <f>IF(OR($D7="",$C$4=""),"",IF($D7&lt;$C$4,"Yes","No"))</f>
        <v/>
      </c>
    </row>
    <row r="8">
      <c r="A8" s="6" t="n">
        <v>3</v>
      </c>
      <c r="B8" s="7" t="n">
        <v>17500</v>
      </c>
      <c r="C8" s="8" t="n">
        <v>0.03</v>
      </c>
      <c r="D8" s="9">
        <f>IF($B8="","",ROUND($B8*(1+$C8)^0,0))</f>
        <v/>
      </c>
      <c r="E8" s="9">
        <f>IF($B8="","",ROUND($B8*(1+$C8)^1,0))</f>
        <v/>
      </c>
      <c r="F8" s="9">
        <f>IF($B8="","",ROUND($B8*(1+$C8)^2,0))</f>
        <v/>
      </c>
      <c r="G8" s="9">
        <f>IF($B8="","",ROUND($B8*(1+$C8)^3,0))</f>
        <v/>
      </c>
      <c r="H8" s="9">
        <f>IF($B8="","",ROUND($B8*(1+$C8)^4,0))</f>
        <v/>
      </c>
      <c r="I8" s="9">
        <f>IF($B8="","",ROUND($B8*(1+$C8)^5,0))</f>
        <v/>
      </c>
      <c r="J8" s="9">
        <f>IF($B8="","",ROUND($B8*(1+$C8)^6,0))</f>
        <v/>
      </c>
      <c r="K8" s="9">
        <f>IF($B8="","",ROUND($B8*(1+$C8)^7,0))</f>
        <v/>
      </c>
      <c r="L8" s="9">
        <f>IF($B8="","",ROUND($B8*(1+$C8)^8,0))</f>
        <v/>
      </c>
      <c r="M8" s="9">
        <f>IF($B8="","",ROUND($B8*(1+$C8)^9,0))</f>
        <v/>
      </c>
      <c r="N8" s="10">
        <f>IF($B8="","",D8)</f>
        <v/>
      </c>
      <c r="O8" s="10">
        <f>IF($B8="","",ROUND((N8+P8)/2,0))</f>
        <v/>
      </c>
      <c r="P8" s="10">
        <f>IF($B8="","",M8)</f>
        <v/>
      </c>
      <c r="Q8" s="11">
        <f>IF(OR($D8="",$C$4=""),"",IF($D8&lt;$C$4,"Yes","No"))</f>
        <v/>
      </c>
    </row>
    <row r="9">
      <c r="A9" s="6" t="n">
        <v>4</v>
      </c>
      <c r="B9" s="7" t="n">
        <v>20500</v>
      </c>
      <c r="C9" s="8" t="n">
        <v>0.03</v>
      </c>
      <c r="D9" s="9">
        <f>IF($B9="","",ROUND($B9*(1+$C9)^0,0))</f>
        <v/>
      </c>
      <c r="E9" s="9">
        <f>IF($B9="","",ROUND($B9*(1+$C9)^1,0))</f>
        <v/>
      </c>
      <c r="F9" s="9">
        <f>IF($B9="","",ROUND($B9*(1+$C9)^2,0))</f>
        <v/>
      </c>
      <c r="G9" s="9">
        <f>IF($B9="","",ROUND($B9*(1+$C9)^3,0))</f>
        <v/>
      </c>
      <c r="H9" s="9">
        <f>IF($B9="","",ROUND($B9*(1+$C9)^4,0))</f>
        <v/>
      </c>
      <c r="I9" s="9">
        <f>IF($B9="","",ROUND($B9*(1+$C9)^5,0))</f>
        <v/>
      </c>
      <c r="J9" s="9">
        <f>IF($B9="","",ROUND($B9*(1+$C9)^6,0))</f>
        <v/>
      </c>
      <c r="K9" s="9">
        <f>IF($B9="","",ROUND($B9*(1+$C9)^7,0))</f>
        <v/>
      </c>
      <c r="L9" s="9">
        <f>IF($B9="","",ROUND($B9*(1+$C9)^8,0))</f>
        <v/>
      </c>
      <c r="M9" s="9">
        <f>IF($B9="","",ROUND($B9*(1+$C9)^9,0))</f>
        <v/>
      </c>
      <c r="N9" s="10">
        <f>IF($B9="","",D9)</f>
        <v/>
      </c>
      <c r="O9" s="10">
        <f>IF($B9="","",ROUND((N9+P9)/2,0))</f>
        <v/>
      </c>
      <c r="P9" s="10">
        <f>IF($B9="","",M9)</f>
        <v/>
      </c>
      <c r="Q9" s="11">
        <f>IF(OR($D9="",$C$4=""),"",IF($D9&lt;$C$4,"Yes","No"))</f>
        <v/>
      </c>
    </row>
    <row r="10">
      <c r="A10" s="6" t="n">
        <v>5</v>
      </c>
      <c r="B10" s="7" t="n">
        <v>24000</v>
      </c>
      <c r="C10" s="8" t="n">
        <v>0.03</v>
      </c>
      <c r="D10" s="9">
        <f>IF($B10="","",ROUND($B10*(1+$C10)^0,0))</f>
        <v/>
      </c>
      <c r="E10" s="9">
        <f>IF($B10="","",ROUND($B10*(1+$C10)^1,0))</f>
        <v/>
      </c>
      <c r="F10" s="9">
        <f>IF($B10="","",ROUND($B10*(1+$C10)^2,0))</f>
        <v/>
      </c>
      <c r="G10" s="9">
        <f>IF($B10="","",ROUND($B10*(1+$C10)^3,0))</f>
        <v/>
      </c>
      <c r="H10" s="9">
        <f>IF($B10="","",ROUND($B10*(1+$C10)^4,0))</f>
        <v/>
      </c>
      <c r="I10" s="9">
        <f>IF($B10="","",ROUND($B10*(1+$C10)^5,0))</f>
        <v/>
      </c>
      <c r="J10" s="9">
        <f>IF($B10="","",ROUND($B10*(1+$C10)^6,0))</f>
        <v/>
      </c>
      <c r="K10" s="9">
        <f>IF($B10="","",ROUND($B10*(1+$C10)^7,0))</f>
        <v/>
      </c>
      <c r="L10" s="9">
        <f>IF($B10="","",ROUND($B10*(1+$C10)^8,0))</f>
        <v/>
      </c>
      <c r="M10" s="9">
        <f>IF($B10="","",ROUND($B10*(1+$C10)^9,0))</f>
        <v/>
      </c>
      <c r="N10" s="10">
        <f>IF($B10="","",D10)</f>
        <v/>
      </c>
      <c r="O10" s="10">
        <f>IF($B10="","",ROUND((N10+P10)/2,0))</f>
        <v/>
      </c>
      <c r="P10" s="10">
        <f>IF($B10="","",M10)</f>
        <v/>
      </c>
      <c r="Q10" s="11">
        <f>IF(OR($D10="",$C$4=""),"",IF($D10&lt;$C$4,"Yes","No"))</f>
        <v/>
      </c>
    </row>
    <row r="11">
      <c r="A11" s="6" t="n">
        <v>6</v>
      </c>
      <c r="B11" s="7" t="n">
        <v>28000</v>
      </c>
      <c r="C11" s="8" t="n">
        <v>0.035</v>
      </c>
      <c r="D11" s="9">
        <f>IF($B11="","",ROUND($B11*(1+$C11)^0,0))</f>
        <v/>
      </c>
      <c r="E11" s="9">
        <f>IF($B11="","",ROUND($B11*(1+$C11)^1,0))</f>
        <v/>
      </c>
      <c r="F11" s="9">
        <f>IF($B11="","",ROUND($B11*(1+$C11)^2,0))</f>
        <v/>
      </c>
      <c r="G11" s="9">
        <f>IF($B11="","",ROUND($B11*(1+$C11)^3,0))</f>
        <v/>
      </c>
      <c r="H11" s="9">
        <f>IF($B11="","",ROUND($B11*(1+$C11)^4,0))</f>
        <v/>
      </c>
      <c r="I11" s="9">
        <f>IF($B11="","",ROUND($B11*(1+$C11)^5,0))</f>
        <v/>
      </c>
      <c r="J11" s="9">
        <f>IF($B11="","",ROUND($B11*(1+$C11)^6,0))</f>
        <v/>
      </c>
      <c r="K11" s="9">
        <f>IF($B11="","",ROUND($B11*(1+$C11)^7,0))</f>
        <v/>
      </c>
      <c r="L11" s="9">
        <f>IF($B11="","",ROUND($B11*(1+$C11)^8,0))</f>
        <v/>
      </c>
      <c r="M11" s="9">
        <f>IF($B11="","",ROUND($B11*(1+$C11)^9,0))</f>
        <v/>
      </c>
      <c r="N11" s="10">
        <f>IF($B11="","",D11)</f>
        <v/>
      </c>
      <c r="O11" s="10">
        <f>IF($B11="","",ROUND((N11+P11)/2,0))</f>
        <v/>
      </c>
      <c r="P11" s="10">
        <f>IF($B11="","",M11)</f>
        <v/>
      </c>
      <c r="Q11" s="11">
        <f>IF(OR($D11="",$C$4=""),"",IF($D11&lt;$C$4,"Yes","No"))</f>
        <v/>
      </c>
    </row>
    <row r="12">
      <c r="A12" s="6" t="n">
        <v>7</v>
      </c>
      <c r="B12" s="7" t="n">
        <v>33000</v>
      </c>
      <c r="C12" s="8" t="n">
        <v>0.035</v>
      </c>
      <c r="D12" s="9">
        <f>IF($B12="","",ROUND($B12*(1+$C12)^0,0))</f>
        <v/>
      </c>
      <c r="E12" s="9">
        <f>IF($B12="","",ROUND($B12*(1+$C12)^1,0))</f>
        <v/>
      </c>
      <c r="F12" s="9">
        <f>IF($B12="","",ROUND($B12*(1+$C12)^2,0))</f>
        <v/>
      </c>
      <c r="G12" s="9">
        <f>IF($B12="","",ROUND($B12*(1+$C12)^3,0))</f>
        <v/>
      </c>
      <c r="H12" s="9">
        <f>IF($B12="","",ROUND($B12*(1+$C12)^4,0))</f>
        <v/>
      </c>
      <c r="I12" s="9">
        <f>IF($B12="","",ROUND($B12*(1+$C12)^5,0))</f>
        <v/>
      </c>
      <c r="J12" s="9">
        <f>IF($B12="","",ROUND($B12*(1+$C12)^6,0))</f>
        <v/>
      </c>
      <c r="K12" s="9">
        <f>IF($B12="","",ROUND($B12*(1+$C12)^7,0))</f>
        <v/>
      </c>
      <c r="L12" s="9">
        <f>IF($B12="","",ROUND($B12*(1+$C12)^8,0))</f>
        <v/>
      </c>
      <c r="M12" s="9">
        <f>IF($B12="","",ROUND($B12*(1+$C12)^9,0))</f>
        <v/>
      </c>
      <c r="N12" s="10">
        <f>IF($B12="","",D12)</f>
        <v/>
      </c>
      <c r="O12" s="10">
        <f>IF($B12="","",ROUND((N12+P12)/2,0))</f>
        <v/>
      </c>
      <c r="P12" s="10">
        <f>IF($B12="","",M12)</f>
        <v/>
      </c>
      <c r="Q12" s="11">
        <f>IF(OR($D12="",$C$4=""),"",IF($D12&lt;$C$4,"Yes","No"))</f>
        <v/>
      </c>
    </row>
    <row r="13">
      <c r="A13" s="6" t="n">
        <v>8</v>
      </c>
      <c r="B13" s="7" t="n">
        <v>39000</v>
      </c>
      <c r="C13" s="8" t="n">
        <v>0.04</v>
      </c>
      <c r="D13" s="9">
        <f>IF($B13="","",ROUND($B13*(1+$C13)^0,0))</f>
        <v/>
      </c>
      <c r="E13" s="9">
        <f>IF($B13="","",ROUND($B13*(1+$C13)^1,0))</f>
        <v/>
      </c>
      <c r="F13" s="9">
        <f>IF($B13="","",ROUND($B13*(1+$C13)^2,0))</f>
        <v/>
      </c>
      <c r="G13" s="9">
        <f>IF($B13="","",ROUND($B13*(1+$C13)^3,0))</f>
        <v/>
      </c>
      <c r="H13" s="9">
        <f>IF($B13="","",ROUND($B13*(1+$C13)^4,0))</f>
        <v/>
      </c>
      <c r="I13" s="9">
        <f>IF($B13="","",ROUND($B13*(1+$C13)^5,0))</f>
        <v/>
      </c>
      <c r="J13" s="9">
        <f>IF($B13="","",ROUND($B13*(1+$C13)^6,0))</f>
        <v/>
      </c>
      <c r="K13" s="9">
        <f>IF($B13="","",ROUND($B13*(1+$C13)^7,0))</f>
        <v/>
      </c>
      <c r="L13" s="9">
        <f>IF($B13="","",ROUND($B13*(1+$C13)^8,0))</f>
        <v/>
      </c>
      <c r="M13" s="9">
        <f>IF($B13="","",ROUND($B13*(1+$C13)^9,0))</f>
        <v/>
      </c>
      <c r="N13" s="10">
        <f>IF($B13="","",D13)</f>
        <v/>
      </c>
      <c r="O13" s="10">
        <f>IF($B13="","",ROUND((N13+P13)/2,0))</f>
        <v/>
      </c>
      <c r="P13" s="10">
        <f>IF($B13="","",M13)</f>
        <v/>
      </c>
      <c r="Q13" s="11">
        <f>IF(OR($D13="",$C$4=""),"",IF($D13&lt;$C$4,"Yes","No"))</f>
        <v/>
      </c>
    </row>
    <row r="14">
      <c r="A14" s="6" t="n">
        <v>9</v>
      </c>
      <c r="B14" s="7" t="n">
        <v>46000</v>
      </c>
      <c r="C14" s="8" t="n">
        <v>0.04</v>
      </c>
      <c r="D14" s="9">
        <f>IF($B14="","",ROUND($B14*(1+$C14)^0,0))</f>
        <v/>
      </c>
      <c r="E14" s="9">
        <f>IF($B14="","",ROUND($B14*(1+$C14)^1,0))</f>
        <v/>
      </c>
      <c r="F14" s="9">
        <f>IF($B14="","",ROUND($B14*(1+$C14)^2,0))</f>
        <v/>
      </c>
      <c r="G14" s="9">
        <f>IF($B14="","",ROUND($B14*(1+$C14)^3,0))</f>
        <v/>
      </c>
      <c r="H14" s="9">
        <f>IF($B14="","",ROUND($B14*(1+$C14)^4,0))</f>
        <v/>
      </c>
      <c r="I14" s="9">
        <f>IF($B14="","",ROUND($B14*(1+$C14)^5,0))</f>
        <v/>
      </c>
      <c r="J14" s="9">
        <f>IF($B14="","",ROUND($B14*(1+$C14)^6,0))</f>
        <v/>
      </c>
      <c r="K14" s="9">
        <f>IF($B14="","",ROUND($B14*(1+$C14)^7,0))</f>
        <v/>
      </c>
      <c r="L14" s="9">
        <f>IF($B14="","",ROUND($B14*(1+$C14)^8,0))</f>
        <v/>
      </c>
      <c r="M14" s="9">
        <f>IF($B14="","",ROUND($B14*(1+$C14)^9,0))</f>
        <v/>
      </c>
      <c r="N14" s="10">
        <f>IF($B14="","",D14)</f>
        <v/>
      </c>
      <c r="O14" s="10">
        <f>IF($B14="","",ROUND((N14+P14)/2,0))</f>
        <v/>
      </c>
      <c r="P14" s="10">
        <f>IF($B14="","",M14)</f>
        <v/>
      </c>
      <c r="Q14" s="11">
        <f>IF(OR($D14="",$C$4=""),"",IF($D14&lt;$C$4,"Yes","No"))</f>
        <v/>
      </c>
    </row>
    <row r="15">
      <c r="A15" s="6" t="n">
        <v>10</v>
      </c>
      <c r="B15" s="7" t="n">
        <v>55000</v>
      </c>
      <c r="C15" s="8" t="n">
        <v>0.04</v>
      </c>
      <c r="D15" s="9">
        <f>IF($B15="","",ROUND($B15*(1+$C15)^0,0))</f>
        <v/>
      </c>
      <c r="E15" s="9">
        <f>IF($B15="","",ROUND($B15*(1+$C15)^1,0))</f>
        <v/>
      </c>
      <c r="F15" s="9">
        <f>IF($B15="","",ROUND($B15*(1+$C15)^2,0))</f>
        <v/>
      </c>
      <c r="G15" s="9">
        <f>IF($B15="","",ROUND($B15*(1+$C15)^3,0))</f>
        <v/>
      </c>
      <c r="H15" s="9">
        <f>IF($B15="","",ROUND($B15*(1+$C15)^4,0))</f>
        <v/>
      </c>
      <c r="I15" s="9">
        <f>IF($B15="","",ROUND($B15*(1+$C15)^5,0))</f>
        <v/>
      </c>
      <c r="J15" s="9">
        <f>IF($B15="","",ROUND($B15*(1+$C15)^6,0))</f>
        <v/>
      </c>
      <c r="K15" s="9">
        <f>IF($B15="","",ROUND($B15*(1+$C15)^7,0))</f>
        <v/>
      </c>
      <c r="L15" s="9">
        <f>IF($B15="","",ROUND($B15*(1+$C15)^8,0))</f>
        <v/>
      </c>
      <c r="M15" s="9">
        <f>IF($B15="","",ROUND($B15*(1+$C15)^9,0))</f>
        <v/>
      </c>
      <c r="N15" s="10">
        <f>IF($B15="","",D15)</f>
        <v/>
      </c>
      <c r="O15" s="10">
        <f>IF($B15="","",ROUND((N15+P15)/2,0))</f>
        <v/>
      </c>
      <c r="P15" s="10">
        <f>IF($B15="","",M15)</f>
        <v/>
      </c>
      <c r="Q15" s="11">
        <f>IF(OR($D15="",$C$4=""),"",IF($D15&lt;$C$4,"Yes","No"))</f>
        <v/>
      </c>
    </row>
  </sheetData>
  <mergeCells count="2">
    <mergeCell ref="A4:B4"/>
    <mergeCell ref="A2:Q3"/>
  </mergeCells>
  <conditionalFormatting sqref="Q6:Q15">
    <cfRule type="expression" priority="1" dxfId="0">
      <formula>$Q6="Yes"</formula>
    </cfRule>
    <cfRule type="expression" priority="2" dxfId="1">
      <formula>$Q6="No"</formula>
    </cfRule>
  </conditionalFormatting>
  <dataValidations count="2">
    <dataValidation sqref="B6:B15 C4" showDropDown="0" showInputMessage="0" showErrorMessage="1" allowBlank="1" errorTitle="Invalid value" error="Enter a positive amount in Syrian pounds." type="decimal" operator="greaterThan">
      <formula1>0</formula1>
    </dataValidation>
    <dataValidation sqref="C6:C15" showDropDown="0" showInputMessage="0" showErrorMessage="1" allowBlank="1" errorTitle="Invalid value" error="Enter a percentage between 0% and 50%." type="decimal" operator="between">
      <formula1>0</formula1>
      <formula2>0.5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5"/>
  <sheetViews>
    <sheetView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8" customWidth="1" min="4" max="4"/>
  </cols>
  <sheetData>
    <row r="1">
      <c r="A1" s="1" t="inlineStr">
        <is>
          <t>Jobs and their grades</t>
        </is>
      </c>
    </row>
    <row r="2" ht="22" customHeight="1">
      <c r="A2" s="2" t="inlineStr">
        <is>
          <t>Enter each job title and pick its grade from 1 to 10. The salary range comes from the Grades sheet. The titles are examples only.</t>
        </is>
      </c>
    </row>
    <row r="3"/>
    <row r="5" ht="36" customHeight="1">
      <c r="A5" s="5" t="inlineStr">
        <is>
          <t>Job title</t>
        </is>
      </c>
      <c r="B5" s="5" t="inlineStr">
        <is>
          <t>Grade</t>
        </is>
      </c>
      <c r="C5" s="5" t="inlineStr">
        <is>
          <t>Salary range: from</t>
        </is>
      </c>
      <c r="D5" s="5" t="inlineStr">
        <is>
          <t>Salary range: to</t>
        </is>
      </c>
    </row>
    <row r="6">
      <c r="A6" s="12" t="inlineStr">
        <is>
          <t>Service worker</t>
        </is>
      </c>
      <c r="B6" s="13" t="n">
        <v>1</v>
      </c>
      <c r="C6" s="9">
        <f>IF($B6="","",INDEX('Grades'!$N$6:$N$15,MATCH($B6,'Grades'!$A$6:$A$15,0)))</f>
        <v/>
      </c>
      <c r="D6" s="9">
        <f>IF($B6="","",INDEX('Grades'!$P$6:$P$15,MATCH($B6,'Grades'!$A$6:$A$15,0)))</f>
        <v/>
      </c>
    </row>
    <row r="7">
      <c r="A7" s="12" t="inlineStr">
        <is>
          <t>Driver</t>
        </is>
      </c>
      <c r="B7" s="13" t="n">
        <v>2</v>
      </c>
      <c r="C7" s="9">
        <f>IF($B7="","",INDEX('Grades'!$N$6:$N$15,MATCH($B7,'Grades'!$A$6:$A$15,0)))</f>
        <v/>
      </c>
      <c r="D7" s="9">
        <f>IF($B7="","",INDEX('Grades'!$P$6:$P$15,MATCH($B7,'Grades'!$A$6:$A$15,0)))</f>
        <v/>
      </c>
    </row>
    <row r="8">
      <c r="A8" s="12" t="inlineStr">
        <is>
          <t>Receptionist</t>
        </is>
      </c>
      <c r="B8" s="13" t="n">
        <v>3</v>
      </c>
      <c r="C8" s="9">
        <f>IF($B8="","",INDEX('Grades'!$N$6:$N$15,MATCH($B8,'Grades'!$A$6:$A$15,0)))</f>
        <v/>
      </c>
      <c r="D8" s="9">
        <f>IF($B8="","",INDEX('Grades'!$P$6:$P$15,MATCH($B8,'Grades'!$A$6:$A$15,0)))</f>
        <v/>
      </c>
    </row>
    <row r="9">
      <c r="A9" s="12" t="inlineStr">
        <is>
          <t>Storekeeper</t>
        </is>
      </c>
      <c r="B9" s="13" t="n">
        <v>4</v>
      </c>
      <c r="C9" s="9">
        <f>IF($B9="","",INDEX('Grades'!$N$6:$N$15,MATCH($B9,'Grades'!$A$6:$A$15,0)))</f>
        <v/>
      </c>
      <c r="D9" s="9">
        <f>IF($B9="","",INDEX('Grades'!$P$6:$P$15,MATCH($B9,'Grades'!$A$6:$A$15,0)))</f>
        <v/>
      </c>
    </row>
    <row r="10">
      <c r="A10" s="12" t="inlineStr">
        <is>
          <t>Accountant</t>
        </is>
      </c>
      <c r="B10" s="13" t="n">
        <v>5</v>
      </c>
      <c r="C10" s="9">
        <f>IF($B10="","",INDEX('Grades'!$N$6:$N$15,MATCH($B10,'Grades'!$A$6:$A$15,0)))</f>
        <v/>
      </c>
      <c r="D10" s="9">
        <f>IF($B10="","",INDEX('Grades'!$P$6:$P$15,MATCH($B10,'Grades'!$A$6:$A$15,0)))</f>
        <v/>
      </c>
    </row>
    <row r="11">
      <c r="A11" s="12" t="inlineStr">
        <is>
          <t>Sales officer</t>
        </is>
      </c>
      <c r="B11" s="13" t="n">
        <v>5</v>
      </c>
      <c r="C11" s="9">
        <f>IF($B11="","",INDEX('Grades'!$N$6:$N$15,MATCH($B11,'Grades'!$A$6:$A$15,0)))</f>
        <v/>
      </c>
      <c r="D11" s="9">
        <f>IF($B11="","",INDEX('Grades'!$P$6:$P$15,MATCH($B11,'Grades'!$A$6:$A$15,0)))</f>
        <v/>
      </c>
    </row>
    <row r="12">
      <c r="A12" s="12" t="inlineStr">
        <is>
          <t>Engineer</t>
        </is>
      </c>
      <c r="B12" s="13" t="n">
        <v>6</v>
      </c>
      <c r="C12" s="9">
        <f>IF($B12="","",INDEX('Grades'!$N$6:$N$15,MATCH($B12,'Grades'!$A$6:$A$15,0)))</f>
        <v/>
      </c>
      <c r="D12" s="9">
        <f>IF($B12="","",INDEX('Grades'!$P$6:$P$15,MATCH($B12,'Grades'!$A$6:$A$15,0)))</f>
        <v/>
      </c>
    </row>
    <row r="13">
      <c r="A13" s="12" t="inlineStr">
        <is>
          <t>Senior accountant</t>
        </is>
      </c>
      <c r="B13" s="13" t="n">
        <v>7</v>
      </c>
      <c r="C13" s="9">
        <f>IF($B13="","",INDEX('Grades'!$N$6:$N$15,MATCH($B13,'Grades'!$A$6:$A$15,0)))</f>
        <v/>
      </c>
      <c r="D13" s="9">
        <f>IF($B13="","",INDEX('Grades'!$P$6:$P$15,MATCH($B13,'Grades'!$A$6:$A$15,0)))</f>
        <v/>
      </c>
    </row>
    <row r="14">
      <c r="A14" s="12" t="inlineStr">
        <is>
          <t>Department manager</t>
        </is>
      </c>
      <c r="B14" s="13" t="n">
        <v>8</v>
      </c>
      <c r="C14" s="9">
        <f>IF($B14="","",INDEX('Grades'!$N$6:$N$15,MATCH($B14,'Grades'!$A$6:$A$15,0)))</f>
        <v/>
      </c>
      <c r="D14" s="9">
        <f>IF($B14="","",INDEX('Grades'!$P$6:$P$15,MATCH($B14,'Grades'!$A$6:$A$15,0)))</f>
        <v/>
      </c>
    </row>
    <row r="15">
      <c r="A15" s="12" t="inlineStr">
        <is>
          <t>Finance manager</t>
        </is>
      </c>
      <c r="B15" s="13" t="n">
        <v>9</v>
      </c>
      <c r="C15" s="9">
        <f>IF($B15="","",INDEX('Grades'!$N$6:$N$15,MATCH($B15,'Grades'!$A$6:$A$15,0)))</f>
        <v/>
      </c>
      <c r="D15" s="9">
        <f>IF($B15="","",INDEX('Grades'!$P$6:$P$15,MATCH($B15,'Grades'!$A$6:$A$15,0)))</f>
        <v/>
      </c>
    </row>
    <row r="16">
      <c r="A16" s="12" t="inlineStr">
        <is>
          <t>General manager</t>
        </is>
      </c>
      <c r="B16" s="13" t="n">
        <v>10</v>
      </c>
      <c r="C16" s="9">
        <f>IF($B16="","",INDEX('Grades'!$N$6:$N$15,MATCH($B16,'Grades'!$A$6:$A$15,0)))</f>
        <v/>
      </c>
      <c r="D16" s="9">
        <f>IF($B16="","",INDEX('Grades'!$P$6:$P$15,MATCH($B16,'Grades'!$A$6:$A$15,0)))</f>
        <v/>
      </c>
    </row>
    <row r="17">
      <c r="A17" s="12" t="n"/>
      <c r="B17" s="13" t="n"/>
      <c r="C17" s="9">
        <f>IF($B17="","",INDEX('Grades'!$N$6:$N$15,MATCH($B17,'Grades'!$A$6:$A$15,0)))</f>
        <v/>
      </c>
      <c r="D17" s="9">
        <f>IF($B17="","",INDEX('Grades'!$P$6:$P$15,MATCH($B17,'Grades'!$A$6:$A$15,0)))</f>
        <v/>
      </c>
    </row>
    <row r="18">
      <c r="A18" s="12" t="n"/>
      <c r="B18" s="13" t="n"/>
      <c r="C18" s="9">
        <f>IF($B18="","",INDEX('Grades'!$N$6:$N$15,MATCH($B18,'Grades'!$A$6:$A$15,0)))</f>
        <v/>
      </c>
      <c r="D18" s="9">
        <f>IF($B18="","",INDEX('Grades'!$P$6:$P$15,MATCH($B18,'Grades'!$A$6:$A$15,0)))</f>
        <v/>
      </c>
    </row>
    <row r="19">
      <c r="A19" s="12" t="n"/>
      <c r="B19" s="13" t="n"/>
      <c r="C19" s="9">
        <f>IF($B19="","",INDEX('Grades'!$N$6:$N$15,MATCH($B19,'Grades'!$A$6:$A$15,0)))</f>
        <v/>
      </c>
      <c r="D19" s="9">
        <f>IF($B19="","",INDEX('Grades'!$P$6:$P$15,MATCH($B19,'Grades'!$A$6:$A$15,0)))</f>
        <v/>
      </c>
    </row>
    <row r="20">
      <c r="A20" s="12" t="n"/>
      <c r="B20" s="13" t="n"/>
      <c r="C20" s="9">
        <f>IF($B20="","",INDEX('Grades'!$N$6:$N$15,MATCH($B20,'Grades'!$A$6:$A$15,0)))</f>
        <v/>
      </c>
      <c r="D20" s="9">
        <f>IF($B20="","",INDEX('Grades'!$P$6:$P$15,MATCH($B20,'Grades'!$A$6:$A$15,0)))</f>
        <v/>
      </c>
    </row>
    <row r="21">
      <c r="A21" s="12" t="n"/>
      <c r="B21" s="13" t="n"/>
      <c r="C21" s="9">
        <f>IF($B21="","",INDEX('Grades'!$N$6:$N$15,MATCH($B21,'Grades'!$A$6:$A$15,0)))</f>
        <v/>
      </c>
      <c r="D21" s="9">
        <f>IF($B21="","",INDEX('Grades'!$P$6:$P$15,MATCH($B21,'Grades'!$A$6:$A$15,0)))</f>
        <v/>
      </c>
    </row>
    <row r="22">
      <c r="A22" s="12" t="n"/>
      <c r="B22" s="13" t="n"/>
      <c r="C22" s="9">
        <f>IF($B22="","",INDEX('Grades'!$N$6:$N$15,MATCH($B22,'Grades'!$A$6:$A$15,0)))</f>
        <v/>
      </c>
      <c r="D22" s="9">
        <f>IF($B22="","",INDEX('Grades'!$P$6:$P$15,MATCH($B22,'Grades'!$A$6:$A$15,0)))</f>
        <v/>
      </c>
    </row>
    <row r="23">
      <c r="A23" s="12" t="n"/>
      <c r="B23" s="13" t="n"/>
      <c r="C23" s="9">
        <f>IF($B23="","",INDEX('Grades'!$N$6:$N$15,MATCH($B23,'Grades'!$A$6:$A$15,0)))</f>
        <v/>
      </c>
      <c r="D23" s="9">
        <f>IF($B23="","",INDEX('Grades'!$P$6:$P$15,MATCH($B23,'Grades'!$A$6:$A$15,0)))</f>
        <v/>
      </c>
    </row>
    <row r="24">
      <c r="A24" s="12" t="n"/>
      <c r="B24" s="13" t="n"/>
      <c r="C24" s="9">
        <f>IF($B24="","",INDEX('Grades'!$N$6:$N$15,MATCH($B24,'Grades'!$A$6:$A$15,0)))</f>
        <v/>
      </c>
      <c r="D24" s="9">
        <f>IF($B24="","",INDEX('Grades'!$P$6:$P$15,MATCH($B24,'Grades'!$A$6:$A$15,0)))</f>
        <v/>
      </c>
    </row>
    <row r="25">
      <c r="A25" s="12" t="n"/>
      <c r="B25" s="13" t="n"/>
      <c r="C25" s="9">
        <f>IF($B25="","",INDEX('Grades'!$N$6:$N$15,MATCH($B25,'Grades'!$A$6:$A$15,0)))</f>
        <v/>
      </c>
      <c r="D25" s="9">
        <f>IF($B25="","",INDEX('Grades'!$P$6:$P$15,MATCH($B25,'Grades'!$A$6:$A$15,0)))</f>
        <v/>
      </c>
    </row>
    <row r="26">
      <c r="A26" s="12" t="n"/>
      <c r="B26" s="13" t="n"/>
      <c r="C26" s="9">
        <f>IF($B26="","",INDEX('Grades'!$N$6:$N$15,MATCH($B26,'Grades'!$A$6:$A$15,0)))</f>
        <v/>
      </c>
      <c r="D26" s="9">
        <f>IF($B26="","",INDEX('Grades'!$P$6:$P$15,MATCH($B26,'Grades'!$A$6:$A$15,0)))</f>
        <v/>
      </c>
    </row>
    <row r="27">
      <c r="A27" s="12" t="n"/>
      <c r="B27" s="13" t="n"/>
      <c r="C27" s="9">
        <f>IF($B27="","",INDEX('Grades'!$N$6:$N$15,MATCH($B27,'Grades'!$A$6:$A$15,0)))</f>
        <v/>
      </c>
      <c r="D27" s="9">
        <f>IF($B27="","",INDEX('Grades'!$P$6:$P$15,MATCH($B27,'Grades'!$A$6:$A$15,0)))</f>
        <v/>
      </c>
    </row>
    <row r="28">
      <c r="A28" s="12" t="n"/>
      <c r="B28" s="13" t="n"/>
      <c r="C28" s="9">
        <f>IF($B28="","",INDEX('Grades'!$N$6:$N$15,MATCH($B28,'Grades'!$A$6:$A$15,0)))</f>
        <v/>
      </c>
      <c r="D28" s="9">
        <f>IF($B28="","",INDEX('Grades'!$P$6:$P$15,MATCH($B28,'Grades'!$A$6:$A$15,0)))</f>
        <v/>
      </c>
    </row>
    <row r="29">
      <c r="A29" s="12" t="n"/>
      <c r="B29" s="13" t="n"/>
      <c r="C29" s="9">
        <f>IF($B29="","",INDEX('Grades'!$N$6:$N$15,MATCH($B29,'Grades'!$A$6:$A$15,0)))</f>
        <v/>
      </c>
      <c r="D29" s="9">
        <f>IF($B29="","",INDEX('Grades'!$P$6:$P$15,MATCH($B29,'Grades'!$A$6:$A$15,0)))</f>
        <v/>
      </c>
    </row>
    <row r="30">
      <c r="A30" s="12" t="n"/>
      <c r="B30" s="13" t="n"/>
      <c r="C30" s="9">
        <f>IF($B30="","",INDEX('Grades'!$N$6:$N$15,MATCH($B30,'Grades'!$A$6:$A$15,0)))</f>
        <v/>
      </c>
      <c r="D30" s="9">
        <f>IF($B30="","",INDEX('Grades'!$P$6:$P$15,MATCH($B30,'Grades'!$A$6:$A$15,0)))</f>
        <v/>
      </c>
    </row>
    <row r="31">
      <c r="A31" s="12" t="n"/>
      <c r="B31" s="13" t="n"/>
      <c r="C31" s="9">
        <f>IF($B31="","",INDEX('Grades'!$N$6:$N$15,MATCH($B31,'Grades'!$A$6:$A$15,0)))</f>
        <v/>
      </c>
      <c r="D31" s="9">
        <f>IF($B31="","",INDEX('Grades'!$P$6:$P$15,MATCH($B31,'Grades'!$A$6:$A$15,0)))</f>
        <v/>
      </c>
    </row>
    <row r="32">
      <c r="A32" s="12" t="n"/>
      <c r="B32" s="13" t="n"/>
      <c r="C32" s="9">
        <f>IF($B32="","",INDEX('Grades'!$N$6:$N$15,MATCH($B32,'Grades'!$A$6:$A$15,0)))</f>
        <v/>
      </c>
      <c r="D32" s="9">
        <f>IF($B32="","",INDEX('Grades'!$P$6:$P$15,MATCH($B32,'Grades'!$A$6:$A$15,0)))</f>
        <v/>
      </c>
    </row>
    <row r="33">
      <c r="A33" s="12" t="n"/>
      <c r="B33" s="13" t="n"/>
      <c r="C33" s="9">
        <f>IF($B33="","",INDEX('Grades'!$N$6:$N$15,MATCH($B33,'Grades'!$A$6:$A$15,0)))</f>
        <v/>
      </c>
      <c r="D33" s="9">
        <f>IF($B33="","",INDEX('Grades'!$P$6:$P$15,MATCH($B33,'Grades'!$A$6:$A$15,0)))</f>
        <v/>
      </c>
    </row>
    <row r="34">
      <c r="A34" s="12" t="n"/>
      <c r="B34" s="13" t="n"/>
      <c r="C34" s="9">
        <f>IF($B34="","",INDEX('Grades'!$N$6:$N$15,MATCH($B34,'Grades'!$A$6:$A$15,0)))</f>
        <v/>
      </c>
      <c r="D34" s="9">
        <f>IF($B34="","",INDEX('Grades'!$P$6:$P$15,MATCH($B34,'Grades'!$A$6:$A$15,0)))</f>
        <v/>
      </c>
    </row>
    <row r="35">
      <c r="A35" s="12" t="n"/>
      <c r="B35" s="13" t="n"/>
      <c r="C35" s="9">
        <f>IF($B35="","",INDEX('Grades'!$N$6:$N$15,MATCH($B35,'Grades'!$A$6:$A$15,0)))</f>
        <v/>
      </c>
      <c r="D35" s="9">
        <f>IF($B35="","",INDEX('Grades'!$P$6:$P$15,MATCH($B35,'Grades'!$A$6:$A$15,0)))</f>
        <v/>
      </c>
    </row>
    <row r="36">
      <c r="A36" s="12" t="n"/>
      <c r="B36" s="13" t="n"/>
      <c r="C36" s="9">
        <f>IF($B36="","",INDEX('Grades'!$N$6:$N$15,MATCH($B36,'Grades'!$A$6:$A$15,0)))</f>
        <v/>
      </c>
      <c r="D36" s="9">
        <f>IF($B36="","",INDEX('Grades'!$P$6:$P$15,MATCH($B36,'Grades'!$A$6:$A$15,0)))</f>
        <v/>
      </c>
    </row>
    <row r="37">
      <c r="A37" s="12" t="n"/>
      <c r="B37" s="13" t="n"/>
      <c r="C37" s="9">
        <f>IF($B37="","",INDEX('Grades'!$N$6:$N$15,MATCH($B37,'Grades'!$A$6:$A$15,0)))</f>
        <v/>
      </c>
      <c r="D37" s="9">
        <f>IF($B37="","",INDEX('Grades'!$P$6:$P$15,MATCH($B37,'Grades'!$A$6:$A$15,0)))</f>
        <v/>
      </c>
    </row>
    <row r="38">
      <c r="A38" s="12" t="n"/>
      <c r="B38" s="13" t="n"/>
      <c r="C38" s="9">
        <f>IF($B38="","",INDEX('Grades'!$N$6:$N$15,MATCH($B38,'Grades'!$A$6:$A$15,0)))</f>
        <v/>
      </c>
      <c r="D38" s="9">
        <f>IF($B38="","",INDEX('Grades'!$P$6:$P$15,MATCH($B38,'Grades'!$A$6:$A$15,0)))</f>
        <v/>
      </c>
    </row>
    <row r="39">
      <c r="A39" s="12" t="n"/>
      <c r="B39" s="13" t="n"/>
      <c r="C39" s="9">
        <f>IF($B39="","",INDEX('Grades'!$N$6:$N$15,MATCH($B39,'Grades'!$A$6:$A$15,0)))</f>
        <v/>
      </c>
      <c r="D39" s="9">
        <f>IF($B39="","",INDEX('Grades'!$P$6:$P$15,MATCH($B39,'Grades'!$A$6:$A$15,0)))</f>
        <v/>
      </c>
    </row>
    <row r="40">
      <c r="A40" s="12" t="n"/>
      <c r="B40" s="13" t="n"/>
      <c r="C40" s="9">
        <f>IF($B40="","",INDEX('Grades'!$N$6:$N$15,MATCH($B40,'Grades'!$A$6:$A$15,0)))</f>
        <v/>
      </c>
      <c r="D40" s="9">
        <f>IF($B40="","",INDEX('Grades'!$P$6:$P$15,MATCH($B40,'Grades'!$A$6:$A$15,0)))</f>
        <v/>
      </c>
    </row>
    <row r="41">
      <c r="A41" s="12" t="n"/>
      <c r="B41" s="13" t="n"/>
      <c r="C41" s="9">
        <f>IF($B41="","",INDEX('Grades'!$N$6:$N$15,MATCH($B41,'Grades'!$A$6:$A$15,0)))</f>
        <v/>
      </c>
      <c r="D41" s="9">
        <f>IF($B41="","",INDEX('Grades'!$P$6:$P$15,MATCH($B41,'Grades'!$A$6:$A$15,0)))</f>
        <v/>
      </c>
    </row>
    <row r="42">
      <c r="A42" s="12" t="n"/>
      <c r="B42" s="13" t="n"/>
      <c r="C42" s="9">
        <f>IF($B42="","",INDEX('Grades'!$N$6:$N$15,MATCH($B42,'Grades'!$A$6:$A$15,0)))</f>
        <v/>
      </c>
      <c r="D42" s="9">
        <f>IF($B42="","",INDEX('Grades'!$P$6:$P$15,MATCH($B42,'Grades'!$A$6:$A$15,0)))</f>
        <v/>
      </c>
    </row>
    <row r="43">
      <c r="A43" s="12" t="n"/>
      <c r="B43" s="13" t="n"/>
      <c r="C43" s="9">
        <f>IF($B43="","",INDEX('Grades'!$N$6:$N$15,MATCH($B43,'Grades'!$A$6:$A$15,0)))</f>
        <v/>
      </c>
      <c r="D43" s="9">
        <f>IF($B43="","",INDEX('Grades'!$P$6:$P$15,MATCH($B43,'Grades'!$A$6:$A$15,0)))</f>
        <v/>
      </c>
    </row>
    <row r="44">
      <c r="A44" s="12" t="n"/>
      <c r="B44" s="13" t="n"/>
      <c r="C44" s="9">
        <f>IF($B44="","",INDEX('Grades'!$N$6:$N$15,MATCH($B44,'Grades'!$A$6:$A$15,0)))</f>
        <v/>
      </c>
      <c r="D44" s="9">
        <f>IF($B44="","",INDEX('Grades'!$P$6:$P$15,MATCH($B44,'Grades'!$A$6:$A$15,0)))</f>
        <v/>
      </c>
    </row>
    <row r="45">
      <c r="A45" s="12" t="n"/>
      <c r="B45" s="13" t="n"/>
      <c r="C45" s="9">
        <f>IF($B45="","",INDEX('Grades'!$N$6:$N$15,MATCH($B45,'Grades'!$A$6:$A$15,0)))</f>
        <v/>
      </c>
      <c r="D45" s="9">
        <f>IF($B45="","",INDEX('Grades'!$P$6:$P$15,MATCH($B45,'Grades'!$A$6:$A$15,0)))</f>
        <v/>
      </c>
    </row>
  </sheetData>
  <mergeCells count="1">
    <mergeCell ref="A2:D3"/>
  </mergeCells>
  <dataValidations count="1">
    <dataValidation sqref="B6:B45" showDropDown="0" showInputMessage="0" showErrorMessage="1" allowBlank="1" errorTitle="Invalid value" error="Pick a grade from 1 to 10." type="whole" operator="between">
      <formula1>1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5"/>
  <sheetViews>
    <sheetView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9" customWidth="1" min="3" max="3"/>
    <col width="9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30" customWidth="1" min="10" max="10"/>
  </cols>
  <sheetData>
    <row r="1">
      <c r="A1" s="1" t="inlineStr">
        <is>
          <t>Employees on the salary scale</t>
        </is>
      </c>
    </row>
    <row r="2" ht="22" customHeight="1">
      <c r="A2" s="2" t="inlineStr">
        <is>
          <t>Enter each employee’s name, pick their job title and step, and enter their current salary. Grade, scale salary and the flag are formulas. Names and amounts are examples only.</t>
        </is>
      </c>
    </row>
    <row r="3"/>
    <row r="5" ht="36" customHeight="1">
      <c r="A5" s="5" t="inlineStr">
        <is>
          <t>Employee</t>
        </is>
      </c>
      <c r="B5" s="5" t="inlineStr">
        <is>
          <t>Job title</t>
        </is>
      </c>
      <c r="C5" s="5" t="inlineStr">
        <is>
          <t>Grade</t>
        </is>
      </c>
      <c r="D5" s="5" t="inlineStr">
        <is>
          <t>Step</t>
        </is>
      </c>
      <c r="E5" s="5" t="inlineStr">
        <is>
          <t>Scale salary</t>
        </is>
      </c>
      <c r="F5" s="5" t="inlineStr">
        <is>
          <t>Current salary</t>
        </is>
      </c>
      <c r="G5" s="5" t="inlineStr">
        <is>
          <t>Grade minimum</t>
        </is>
      </c>
      <c r="H5" s="5" t="inlineStr">
        <is>
          <t>Grade maximum</t>
        </is>
      </c>
      <c r="I5" s="5" t="inlineStr">
        <is>
          <t>Difference from scale</t>
        </is>
      </c>
      <c r="J5" s="5" t="inlineStr">
        <is>
          <t>Flag</t>
        </is>
      </c>
    </row>
    <row r="6">
      <c r="A6" s="12" t="inlineStr">
        <is>
          <t>Sample employee 1</t>
        </is>
      </c>
      <c r="B6" s="12" t="inlineStr">
        <is>
          <t>Accountant</t>
        </is>
      </c>
      <c r="C6" s="14">
        <f>IF($B6="","",IFERROR(VLOOKUP($B6,'Jobs'!$A$6:$B$45,2,FALSE),"?"))</f>
        <v/>
      </c>
      <c r="D6" s="13" t="n">
        <v>3</v>
      </c>
      <c r="E6" s="9">
        <f>IF(OR($C6="",$C6="?",$D6=""),"",INDEX('Grades'!$D$6:$M$15,MATCH($C6,'Grades'!$A$6:$A$15,0),$D6))</f>
        <v/>
      </c>
      <c r="F6" s="7" t="n">
        <v>25500</v>
      </c>
      <c r="G6" s="9">
        <f>IF(OR($C6="",$C6="?"),"",INDEX('Grades'!$N$6:$N$15,MATCH($C6,'Grades'!$A$6:$A$15,0)))</f>
        <v/>
      </c>
      <c r="H6" s="9">
        <f>IF(OR($C6="",$C6="?"),"",INDEX('Grades'!$P$6:$P$15,MATCH($C6,'Grades'!$A$6:$A$15,0)))</f>
        <v/>
      </c>
      <c r="I6" s="9">
        <f>IF(OR($E6="",$F6=""),"",$F6-$E6)</f>
        <v/>
      </c>
      <c r="J6" s="15">
        <f>IF($B6="","",IF($C6="?","Job title not in Jobs sheet",IF($F6="","",IF($F6&lt;$G6,"Below grade minimum",IF($F6&gt;$H6,"Above grade maximum","Within grade range")))))</f>
        <v/>
      </c>
    </row>
    <row r="7">
      <c r="A7" s="12" t="inlineStr">
        <is>
          <t>Sample employee 2</t>
        </is>
      </c>
      <c r="B7" s="12" t="inlineStr">
        <is>
          <t>Driver</t>
        </is>
      </c>
      <c r="C7" s="14">
        <f>IF($B7="","",IFERROR(VLOOKUP($B7,'Jobs'!$A$6:$B$45,2,FALSE),"?"))</f>
        <v/>
      </c>
      <c r="D7" s="13" t="n">
        <v>1</v>
      </c>
      <c r="E7" s="9">
        <f>IF(OR($C7="",$C7="?",$D7=""),"",INDEX('Grades'!$D$6:$M$15,MATCH($C7,'Grades'!$A$6:$A$15,0),$D7))</f>
        <v/>
      </c>
      <c r="F7" s="7" t="n">
        <v>15000</v>
      </c>
      <c r="G7" s="9">
        <f>IF(OR($C7="",$C7="?"),"",INDEX('Grades'!$N$6:$N$15,MATCH($C7,'Grades'!$A$6:$A$15,0)))</f>
        <v/>
      </c>
      <c r="H7" s="9">
        <f>IF(OR($C7="",$C7="?"),"",INDEX('Grades'!$P$6:$P$15,MATCH($C7,'Grades'!$A$6:$A$15,0)))</f>
        <v/>
      </c>
      <c r="I7" s="9">
        <f>IF(OR($E7="",$F7=""),"",$F7-$E7)</f>
        <v/>
      </c>
      <c r="J7" s="15">
        <f>IF($B7="","",IF($C7="?","Job title not in Jobs sheet",IF($F7="","",IF($F7&lt;$G7,"Below grade minimum",IF($F7&gt;$H7,"Above grade maximum","Within grade range")))))</f>
        <v/>
      </c>
    </row>
    <row r="8">
      <c r="A8" s="12" t="inlineStr">
        <is>
          <t>Sample employee 3</t>
        </is>
      </c>
      <c r="B8" s="12" t="inlineStr">
        <is>
          <t>Engineer</t>
        </is>
      </c>
      <c r="C8" s="14">
        <f>IF($B8="","",IFERROR(VLOOKUP($B8,'Jobs'!$A$6:$B$45,2,FALSE),"?"))</f>
        <v/>
      </c>
      <c r="D8" s="13" t="n">
        <v>5</v>
      </c>
      <c r="E8" s="9">
        <f>IF(OR($C8="",$C8="?",$D8=""),"",INDEX('Grades'!$D$6:$M$15,MATCH($C8,'Grades'!$A$6:$A$15,0),$D8))</f>
        <v/>
      </c>
      <c r="F8" s="7" t="n">
        <v>31500</v>
      </c>
      <c r="G8" s="9">
        <f>IF(OR($C8="",$C8="?"),"",INDEX('Grades'!$N$6:$N$15,MATCH($C8,'Grades'!$A$6:$A$15,0)))</f>
        <v/>
      </c>
      <c r="H8" s="9">
        <f>IF(OR($C8="",$C8="?"),"",INDEX('Grades'!$P$6:$P$15,MATCH($C8,'Grades'!$A$6:$A$15,0)))</f>
        <v/>
      </c>
      <c r="I8" s="9">
        <f>IF(OR($E8="",$F8=""),"",$F8-$E8)</f>
        <v/>
      </c>
      <c r="J8" s="15">
        <f>IF($B8="","",IF($C8="?","Job title not in Jobs sheet",IF($F8="","",IF($F8&lt;$G8,"Below grade minimum",IF($F8&gt;$H8,"Above grade maximum","Within grade range")))))</f>
        <v/>
      </c>
    </row>
    <row r="9">
      <c r="A9" s="12" t="inlineStr">
        <is>
          <t>Sample employee 4</t>
        </is>
      </c>
      <c r="B9" s="12" t="inlineStr">
        <is>
          <t>Receptionist</t>
        </is>
      </c>
      <c r="C9" s="14">
        <f>IF($B9="","",IFERROR(VLOOKUP($B9,'Jobs'!$A$6:$B$45,2,FALSE),"?"))</f>
        <v/>
      </c>
      <c r="D9" s="13" t="n">
        <v>2</v>
      </c>
      <c r="E9" s="9">
        <f>IF(OR($C9="",$C9="?",$D9=""),"",INDEX('Grades'!$D$6:$M$15,MATCH($C9,'Grades'!$A$6:$A$15,0),$D9))</f>
        <v/>
      </c>
      <c r="F9" s="7" t="n">
        <v>16500</v>
      </c>
      <c r="G9" s="9">
        <f>IF(OR($C9="",$C9="?"),"",INDEX('Grades'!$N$6:$N$15,MATCH($C9,'Grades'!$A$6:$A$15,0)))</f>
        <v/>
      </c>
      <c r="H9" s="9">
        <f>IF(OR($C9="",$C9="?"),"",INDEX('Grades'!$P$6:$P$15,MATCH($C9,'Grades'!$A$6:$A$15,0)))</f>
        <v/>
      </c>
      <c r="I9" s="9">
        <f>IF(OR($E9="",$F9=""),"",$F9-$E9)</f>
        <v/>
      </c>
      <c r="J9" s="15">
        <f>IF($B9="","",IF($C9="?","Job title not in Jobs sheet",IF($F9="","",IF($F9&lt;$G9,"Below grade minimum",IF($F9&gt;$H9,"Above grade maximum","Within grade range")))))</f>
        <v/>
      </c>
    </row>
    <row r="10">
      <c r="A10" s="12" t="inlineStr">
        <is>
          <t>Sample employee 5</t>
        </is>
      </c>
      <c r="B10" s="12" t="inlineStr">
        <is>
          <t>Department manager</t>
        </is>
      </c>
      <c r="C10" s="14">
        <f>IF($B10="","",IFERROR(VLOOKUP($B10,'Jobs'!$A$6:$B$45,2,FALSE),"?"))</f>
        <v/>
      </c>
      <c r="D10" s="13" t="n">
        <v>4</v>
      </c>
      <c r="E10" s="9">
        <f>IF(OR($C10="",$C10="?",$D10=""),"",INDEX('Grades'!$D$6:$M$15,MATCH($C10,'Grades'!$A$6:$A$15,0),$D10))</f>
        <v/>
      </c>
      <c r="F10" s="7" t="n">
        <v>52000</v>
      </c>
      <c r="G10" s="9">
        <f>IF(OR($C10="",$C10="?"),"",INDEX('Grades'!$N$6:$N$15,MATCH($C10,'Grades'!$A$6:$A$15,0)))</f>
        <v/>
      </c>
      <c r="H10" s="9">
        <f>IF(OR($C10="",$C10="?"),"",INDEX('Grades'!$P$6:$P$15,MATCH($C10,'Grades'!$A$6:$A$15,0)))</f>
        <v/>
      </c>
      <c r="I10" s="9">
        <f>IF(OR($E10="",$F10=""),"",$F10-$E10)</f>
        <v/>
      </c>
      <c r="J10" s="15">
        <f>IF($B10="","",IF($C10="?","Job title not in Jobs sheet",IF($F10="","",IF($F10&lt;$G10,"Below grade minimum",IF($F10&gt;$H10,"Above grade maximum","Within grade range")))))</f>
        <v/>
      </c>
    </row>
    <row r="11">
      <c r="A11" s="12" t="inlineStr">
        <is>
          <t>Sample employee 6</t>
        </is>
      </c>
      <c r="B11" s="12" t="inlineStr">
        <is>
          <t>Sales officer</t>
        </is>
      </c>
      <c r="C11" s="14">
        <f>IF($B11="","",IFERROR(VLOOKUP($B11,'Jobs'!$A$6:$B$45,2,FALSE),"?"))</f>
        <v/>
      </c>
      <c r="D11" s="13" t="n">
        <v>2</v>
      </c>
      <c r="E11" s="9">
        <f>IF(OR($C11="",$C11="?",$D11=""),"",INDEX('Grades'!$D$6:$M$15,MATCH($C11,'Grades'!$A$6:$A$15,0),$D11))</f>
        <v/>
      </c>
      <c r="F11" s="7" t="n">
        <v>33000</v>
      </c>
      <c r="G11" s="9">
        <f>IF(OR($C11="",$C11="?"),"",INDEX('Grades'!$N$6:$N$15,MATCH($C11,'Grades'!$A$6:$A$15,0)))</f>
        <v/>
      </c>
      <c r="H11" s="9">
        <f>IF(OR($C11="",$C11="?"),"",INDEX('Grades'!$P$6:$P$15,MATCH($C11,'Grades'!$A$6:$A$15,0)))</f>
        <v/>
      </c>
      <c r="I11" s="9">
        <f>IF(OR($E11="",$F11=""),"",$F11-$E11)</f>
        <v/>
      </c>
      <c r="J11" s="15">
        <f>IF($B11="","",IF($C11="?","Job title not in Jobs sheet",IF($F11="","",IF($F11&lt;$G11,"Below grade minimum",IF($F11&gt;$H11,"Above grade maximum","Within grade range")))))</f>
        <v/>
      </c>
    </row>
    <row r="12">
      <c r="A12" s="12" t="n"/>
      <c r="B12" s="12" t="n"/>
      <c r="C12" s="14">
        <f>IF($B12="","",IFERROR(VLOOKUP($B12,'Jobs'!$A$6:$B$45,2,FALSE),"?"))</f>
        <v/>
      </c>
      <c r="D12" s="13" t="n"/>
      <c r="E12" s="9">
        <f>IF(OR($C12="",$C12="?",$D12=""),"",INDEX('Grades'!$D$6:$M$15,MATCH($C12,'Grades'!$A$6:$A$15,0),$D12))</f>
        <v/>
      </c>
      <c r="F12" s="7" t="n"/>
      <c r="G12" s="9">
        <f>IF(OR($C12="",$C12="?"),"",INDEX('Grades'!$N$6:$N$15,MATCH($C12,'Grades'!$A$6:$A$15,0)))</f>
        <v/>
      </c>
      <c r="H12" s="9">
        <f>IF(OR($C12="",$C12="?"),"",INDEX('Grades'!$P$6:$P$15,MATCH($C12,'Grades'!$A$6:$A$15,0)))</f>
        <v/>
      </c>
      <c r="I12" s="9">
        <f>IF(OR($E12="",$F12=""),"",$F12-$E12)</f>
        <v/>
      </c>
      <c r="J12" s="15">
        <f>IF($B12="","",IF($C12="?","Job title not in Jobs sheet",IF($F12="","",IF($F12&lt;$G12,"Below grade minimum",IF($F12&gt;$H12,"Above grade maximum","Within grade range")))))</f>
        <v/>
      </c>
    </row>
    <row r="13">
      <c r="A13" s="12" t="n"/>
      <c r="B13" s="12" t="n"/>
      <c r="C13" s="14">
        <f>IF($B13="","",IFERROR(VLOOKUP($B13,'Jobs'!$A$6:$B$45,2,FALSE),"?"))</f>
        <v/>
      </c>
      <c r="D13" s="13" t="n"/>
      <c r="E13" s="9">
        <f>IF(OR($C13="",$C13="?",$D13=""),"",INDEX('Grades'!$D$6:$M$15,MATCH($C13,'Grades'!$A$6:$A$15,0),$D13))</f>
        <v/>
      </c>
      <c r="F13" s="7" t="n"/>
      <c r="G13" s="9">
        <f>IF(OR($C13="",$C13="?"),"",INDEX('Grades'!$N$6:$N$15,MATCH($C13,'Grades'!$A$6:$A$15,0)))</f>
        <v/>
      </c>
      <c r="H13" s="9">
        <f>IF(OR($C13="",$C13="?"),"",INDEX('Grades'!$P$6:$P$15,MATCH($C13,'Grades'!$A$6:$A$15,0)))</f>
        <v/>
      </c>
      <c r="I13" s="9">
        <f>IF(OR($E13="",$F13=""),"",$F13-$E13)</f>
        <v/>
      </c>
      <c r="J13" s="15">
        <f>IF($B13="","",IF($C13="?","Job title not in Jobs sheet",IF($F13="","",IF($F13&lt;$G13,"Below grade minimum",IF($F13&gt;$H13,"Above grade maximum","Within grade range")))))</f>
        <v/>
      </c>
    </row>
    <row r="14">
      <c r="A14" s="12" t="n"/>
      <c r="B14" s="12" t="n"/>
      <c r="C14" s="14">
        <f>IF($B14="","",IFERROR(VLOOKUP($B14,'Jobs'!$A$6:$B$45,2,FALSE),"?"))</f>
        <v/>
      </c>
      <c r="D14" s="13" t="n"/>
      <c r="E14" s="9">
        <f>IF(OR($C14="",$C14="?",$D14=""),"",INDEX('Grades'!$D$6:$M$15,MATCH($C14,'Grades'!$A$6:$A$15,0),$D14))</f>
        <v/>
      </c>
      <c r="F14" s="7" t="n"/>
      <c r="G14" s="9">
        <f>IF(OR($C14="",$C14="?"),"",INDEX('Grades'!$N$6:$N$15,MATCH($C14,'Grades'!$A$6:$A$15,0)))</f>
        <v/>
      </c>
      <c r="H14" s="9">
        <f>IF(OR($C14="",$C14="?"),"",INDEX('Grades'!$P$6:$P$15,MATCH($C14,'Grades'!$A$6:$A$15,0)))</f>
        <v/>
      </c>
      <c r="I14" s="9">
        <f>IF(OR($E14="",$F14=""),"",$F14-$E14)</f>
        <v/>
      </c>
      <c r="J14" s="15">
        <f>IF($B14="","",IF($C14="?","Job title not in Jobs sheet",IF($F14="","",IF($F14&lt;$G14,"Below grade minimum",IF($F14&gt;$H14,"Above grade maximum","Within grade range")))))</f>
        <v/>
      </c>
    </row>
    <row r="15">
      <c r="A15" s="12" t="n"/>
      <c r="B15" s="12" t="n"/>
      <c r="C15" s="14">
        <f>IF($B15="","",IFERROR(VLOOKUP($B15,'Jobs'!$A$6:$B$45,2,FALSE),"?"))</f>
        <v/>
      </c>
      <c r="D15" s="13" t="n"/>
      <c r="E15" s="9">
        <f>IF(OR($C15="",$C15="?",$D15=""),"",INDEX('Grades'!$D$6:$M$15,MATCH($C15,'Grades'!$A$6:$A$15,0),$D15))</f>
        <v/>
      </c>
      <c r="F15" s="7" t="n"/>
      <c r="G15" s="9">
        <f>IF(OR($C15="",$C15="?"),"",INDEX('Grades'!$N$6:$N$15,MATCH($C15,'Grades'!$A$6:$A$15,0)))</f>
        <v/>
      </c>
      <c r="H15" s="9">
        <f>IF(OR($C15="",$C15="?"),"",INDEX('Grades'!$P$6:$P$15,MATCH($C15,'Grades'!$A$6:$A$15,0)))</f>
        <v/>
      </c>
      <c r="I15" s="9">
        <f>IF(OR($E15="",$F15=""),"",$F15-$E15)</f>
        <v/>
      </c>
      <c r="J15" s="15">
        <f>IF($B15="","",IF($C15="?","Job title not in Jobs sheet",IF($F15="","",IF($F15&lt;$G15,"Below grade minimum",IF($F15&gt;$H15,"Above grade maximum","Within grade range")))))</f>
        <v/>
      </c>
    </row>
    <row r="16">
      <c r="A16" s="12" t="n"/>
      <c r="B16" s="12" t="n"/>
      <c r="C16" s="14">
        <f>IF($B16="","",IFERROR(VLOOKUP($B16,'Jobs'!$A$6:$B$45,2,FALSE),"?"))</f>
        <v/>
      </c>
      <c r="D16" s="13" t="n"/>
      <c r="E16" s="9">
        <f>IF(OR($C16="",$C16="?",$D16=""),"",INDEX('Grades'!$D$6:$M$15,MATCH($C16,'Grades'!$A$6:$A$15,0),$D16))</f>
        <v/>
      </c>
      <c r="F16" s="7" t="n"/>
      <c r="G16" s="9">
        <f>IF(OR($C16="",$C16="?"),"",INDEX('Grades'!$N$6:$N$15,MATCH($C16,'Grades'!$A$6:$A$15,0)))</f>
        <v/>
      </c>
      <c r="H16" s="9">
        <f>IF(OR($C16="",$C16="?"),"",INDEX('Grades'!$P$6:$P$15,MATCH($C16,'Grades'!$A$6:$A$15,0)))</f>
        <v/>
      </c>
      <c r="I16" s="9">
        <f>IF(OR($E16="",$F16=""),"",$F16-$E16)</f>
        <v/>
      </c>
      <c r="J16" s="15">
        <f>IF($B16="","",IF($C16="?","Job title not in Jobs sheet",IF($F16="","",IF($F16&lt;$G16,"Below grade minimum",IF($F16&gt;$H16,"Above grade maximum","Within grade range")))))</f>
        <v/>
      </c>
    </row>
    <row r="17">
      <c r="A17" s="12" t="n"/>
      <c r="B17" s="12" t="n"/>
      <c r="C17" s="14">
        <f>IF($B17="","",IFERROR(VLOOKUP($B17,'Jobs'!$A$6:$B$45,2,FALSE),"?"))</f>
        <v/>
      </c>
      <c r="D17" s="13" t="n"/>
      <c r="E17" s="9">
        <f>IF(OR($C17="",$C17="?",$D17=""),"",INDEX('Grades'!$D$6:$M$15,MATCH($C17,'Grades'!$A$6:$A$15,0),$D17))</f>
        <v/>
      </c>
      <c r="F17" s="7" t="n"/>
      <c r="G17" s="9">
        <f>IF(OR($C17="",$C17="?"),"",INDEX('Grades'!$N$6:$N$15,MATCH($C17,'Grades'!$A$6:$A$15,0)))</f>
        <v/>
      </c>
      <c r="H17" s="9">
        <f>IF(OR($C17="",$C17="?"),"",INDEX('Grades'!$P$6:$P$15,MATCH($C17,'Grades'!$A$6:$A$15,0)))</f>
        <v/>
      </c>
      <c r="I17" s="9">
        <f>IF(OR($E17="",$F17=""),"",$F17-$E17)</f>
        <v/>
      </c>
      <c r="J17" s="15">
        <f>IF($B17="","",IF($C17="?","Job title not in Jobs sheet",IF($F17="","",IF($F17&lt;$G17,"Below grade minimum",IF($F17&gt;$H17,"Above grade maximum","Within grade range")))))</f>
        <v/>
      </c>
    </row>
    <row r="18">
      <c r="A18" s="12" t="n"/>
      <c r="B18" s="12" t="n"/>
      <c r="C18" s="14">
        <f>IF($B18="","",IFERROR(VLOOKUP($B18,'Jobs'!$A$6:$B$45,2,FALSE),"?"))</f>
        <v/>
      </c>
      <c r="D18" s="13" t="n"/>
      <c r="E18" s="9">
        <f>IF(OR($C18="",$C18="?",$D18=""),"",INDEX('Grades'!$D$6:$M$15,MATCH($C18,'Grades'!$A$6:$A$15,0),$D18))</f>
        <v/>
      </c>
      <c r="F18" s="7" t="n"/>
      <c r="G18" s="9">
        <f>IF(OR($C18="",$C18="?"),"",INDEX('Grades'!$N$6:$N$15,MATCH($C18,'Grades'!$A$6:$A$15,0)))</f>
        <v/>
      </c>
      <c r="H18" s="9">
        <f>IF(OR($C18="",$C18="?"),"",INDEX('Grades'!$P$6:$P$15,MATCH($C18,'Grades'!$A$6:$A$15,0)))</f>
        <v/>
      </c>
      <c r="I18" s="9">
        <f>IF(OR($E18="",$F18=""),"",$F18-$E18)</f>
        <v/>
      </c>
      <c r="J18" s="15">
        <f>IF($B18="","",IF($C18="?","Job title not in Jobs sheet",IF($F18="","",IF($F18&lt;$G18,"Below grade minimum",IF($F18&gt;$H18,"Above grade maximum","Within grade range")))))</f>
        <v/>
      </c>
    </row>
    <row r="19">
      <c r="A19" s="12" t="n"/>
      <c r="B19" s="12" t="n"/>
      <c r="C19" s="14">
        <f>IF($B19="","",IFERROR(VLOOKUP($B19,'Jobs'!$A$6:$B$45,2,FALSE),"?"))</f>
        <v/>
      </c>
      <c r="D19" s="13" t="n"/>
      <c r="E19" s="9">
        <f>IF(OR($C19="",$C19="?",$D19=""),"",INDEX('Grades'!$D$6:$M$15,MATCH($C19,'Grades'!$A$6:$A$15,0),$D19))</f>
        <v/>
      </c>
      <c r="F19" s="7" t="n"/>
      <c r="G19" s="9">
        <f>IF(OR($C19="",$C19="?"),"",INDEX('Grades'!$N$6:$N$15,MATCH($C19,'Grades'!$A$6:$A$15,0)))</f>
        <v/>
      </c>
      <c r="H19" s="9">
        <f>IF(OR($C19="",$C19="?"),"",INDEX('Grades'!$P$6:$P$15,MATCH($C19,'Grades'!$A$6:$A$15,0)))</f>
        <v/>
      </c>
      <c r="I19" s="9">
        <f>IF(OR($E19="",$F19=""),"",$F19-$E19)</f>
        <v/>
      </c>
      <c r="J19" s="15">
        <f>IF($B19="","",IF($C19="?","Job title not in Jobs sheet",IF($F19="","",IF($F19&lt;$G19,"Below grade minimum",IF($F19&gt;$H19,"Above grade maximum","Within grade range")))))</f>
        <v/>
      </c>
    </row>
    <row r="20">
      <c r="A20" s="12" t="n"/>
      <c r="B20" s="12" t="n"/>
      <c r="C20" s="14">
        <f>IF($B20="","",IFERROR(VLOOKUP($B20,'Jobs'!$A$6:$B$45,2,FALSE),"?"))</f>
        <v/>
      </c>
      <c r="D20" s="13" t="n"/>
      <c r="E20" s="9">
        <f>IF(OR($C20="",$C20="?",$D20=""),"",INDEX('Grades'!$D$6:$M$15,MATCH($C20,'Grades'!$A$6:$A$15,0),$D20))</f>
        <v/>
      </c>
      <c r="F20" s="7" t="n"/>
      <c r="G20" s="9">
        <f>IF(OR($C20="",$C20="?"),"",INDEX('Grades'!$N$6:$N$15,MATCH($C20,'Grades'!$A$6:$A$15,0)))</f>
        <v/>
      </c>
      <c r="H20" s="9">
        <f>IF(OR($C20="",$C20="?"),"",INDEX('Grades'!$P$6:$P$15,MATCH($C20,'Grades'!$A$6:$A$15,0)))</f>
        <v/>
      </c>
      <c r="I20" s="9">
        <f>IF(OR($E20="",$F20=""),"",$F20-$E20)</f>
        <v/>
      </c>
      <c r="J20" s="15">
        <f>IF($B20="","",IF($C20="?","Job title not in Jobs sheet",IF($F20="","",IF($F20&lt;$G20,"Below grade minimum",IF($F20&gt;$H20,"Above grade maximum","Within grade range")))))</f>
        <v/>
      </c>
    </row>
    <row r="21">
      <c r="A21" s="12" t="n"/>
      <c r="B21" s="12" t="n"/>
      <c r="C21" s="14">
        <f>IF($B21="","",IFERROR(VLOOKUP($B21,'Jobs'!$A$6:$B$45,2,FALSE),"?"))</f>
        <v/>
      </c>
      <c r="D21" s="13" t="n"/>
      <c r="E21" s="9">
        <f>IF(OR($C21="",$C21="?",$D21=""),"",INDEX('Grades'!$D$6:$M$15,MATCH($C21,'Grades'!$A$6:$A$15,0),$D21))</f>
        <v/>
      </c>
      <c r="F21" s="7" t="n"/>
      <c r="G21" s="9">
        <f>IF(OR($C21="",$C21="?"),"",INDEX('Grades'!$N$6:$N$15,MATCH($C21,'Grades'!$A$6:$A$15,0)))</f>
        <v/>
      </c>
      <c r="H21" s="9">
        <f>IF(OR($C21="",$C21="?"),"",INDEX('Grades'!$P$6:$P$15,MATCH($C21,'Grades'!$A$6:$A$15,0)))</f>
        <v/>
      </c>
      <c r="I21" s="9">
        <f>IF(OR($E21="",$F21=""),"",$F21-$E21)</f>
        <v/>
      </c>
      <c r="J21" s="15">
        <f>IF($B21="","",IF($C21="?","Job title not in Jobs sheet",IF($F21="","",IF($F21&lt;$G21,"Below grade minimum",IF($F21&gt;$H21,"Above grade maximum","Within grade range")))))</f>
        <v/>
      </c>
    </row>
    <row r="22">
      <c r="A22" s="12" t="n"/>
      <c r="B22" s="12" t="n"/>
      <c r="C22" s="14">
        <f>IF($B22="","",IFERROR(VLOOKUP($B22,'Jobs'!$A$6:$B$45,2,FALSE),"?"))</f>
        <v/>
      </c>
      <c r="D22" s="13" t="n"/>
      <c r="E22" s="9">
        <f>IF(OR($C22="",$C22="?",$D22=""),"",INDEX('Grades'!$D$6:$M$15,MATCH($C22,'Grades'!$A$6:$A$15,0),$D22))</f>
        <v/>
      </c>
      <c r="F22" s="7" t="n"/>
      <c r="G22" s="9">
        <f>IF(OR($C22="",$C22="?"),"",INDEX('Grades'!$N$6:$N$15,MATCH($C22,'Grades'!$A$6:$A$15,0)))</f>
        <v/>
      </c>
      <c r="H22" s="9">
        <f>IF(OR($C22="",$C22="?"),"",INDEX('Grades'!$P$6:$P$15,MATCH($C22,'Grades'!$A$6:$A$15,0)))</f>
        <v/>
      </c>
      <c r="I22" s="9">
        <f>IF(OR($E22="",$F22=""),"",$F22-$E22)</f>
        <v/>
      </c>
      <c r="J22" s="15">
        <f>IF($B22="","",IF($C22="?","Job title not in Jobs sheet",IF($F22="","",IF($F22&lt;$G22,"Below grade minimum",IF($F22&gt;$H22,"Above grade maximum","Within grade range")))))</f>
        <v/>
      </c>
    </row>
    <row r="23">
      <c r="A23" s="12" t="n"/>
      <c r="B23" s="12" t="n"/>
      <c r="C23" s="14">
        <f>IF($B23="","",IFERROR(VLOOKUP($B23,'Jobs'!$A$6:$B$45,2,FALSE),"?"))</f>
        <v/>
      </c>
      <c r="D23" s="13" t="n"/>
      <c r="E23" s="9">
        <f>IF(OR($C23="",$C23="?",$D23=""),"",INDEX('Grades'!$D$6:$M$15,MATCH($C23,'Grades'!$A$6:$A$15,0),$D23))</f>
        <v/>
      </c>
      <c r="F23" s="7" t="n"/>
      <c r="G23" s="9">
        <f>IF(OR($C23="",$C23="?"),"",INDEX('Grades'!$N$6:$N$15,MATCH($C23,'Grades'!$A$6:$A$15,0)))</f>
        <v/>
      </c>
      <c r="H23" s="9">
        <f>IF(OR($C23="",$C23="?"),"",INDEX('Grades'!$P$6:$P$15,MATCH($C23,'Grades'!$A$6:$A$15,0)))</f>
        <v/>
      </c>
      <c r="I23" s="9">
        <f>IF(OR($E23="",$F23=""),"",$F23-$E23)</f>
        <v/>
      </c>
      <c r="J23" s="15">
        <f>IF($B23="","",IF($C23="?","Job title not in Jobs sheet",IF($F23="","",IF($F23&lt;$G23,"Below grade minimum",IF($F23&gt;$H23,"Above grade maximum","Within grade range")))))</f>
        <v/>
      </c>
    </row>
    <row r="24">
      <c r="A24" s="12" t="n"/>
      <c r="B24" s="12" t="n"/>
      <c r="C24" s="14">
        <f>IF($B24="","",IFERROR(VLOOKUP($B24,'Jobs'!$A$6:$B$45,2,FALSE),"?"))</f>
        <v/>
      </c>
      <c r="D24" s="13" t="n"/>
      <c r="E24" s="9">
        <f>IF(OR($C24="",$C24="?",$D24=""),"",INDEX('Grades'!$D$6:$M$15,MATCH($C24,'Grades'!$A$6:$A$15,0),$D24))</f>
        <v/>
      </c>
      <c r="F24" s="7" t="n"/>
      <c r="G24" s="9">
        <f>IF(OR($C24="",$C24="?"),"",INDEX('Grades'!$N$6:$N$15,MATCH($C24,'Grades'!$A$6:$A$15,0)))</f>
        <v/>
      </c>
      <c r="H24" s="9">
        <f>IF(OR($C24="",$C24="?"),"",INDEX('Grades'!$P$6:$P$15,MATCH($C24,'Grades'!$A$6:$A$15,0)))</f>
        <v/>
      </c>
      <c r="I24" s="9">
        <f>IF(OR($E24="",$F24=""),"",$F24-$E24)</f>
        <v/>
      </c>
      <c r="J24" s="15">
        <f>IF($B24="","",IF($C24="?","Job title not in Jobs sheet",IF($F24="","",IF($F24&lt;$G24,"Below grade minimum",IF($F24&gt;$H24,"Above grade maximum","Within grade range")))))</f>
        <v/>
      </c>
    </row>
    <row r="25">
      <c r="A25" s="12" t="n"/>
      <c r="B25" s="12" t="n"/>
      <c r="C25" s="14">
        <f>IF($B25="","",IFERROR(VLOOKUP($B25,'Jobs'!$A$6:$B$45,2,FALSE),"?"))</f>
        <v/>
      </c>
      <c r="D25" s="13" t="n"/>
      <c r="E25" s="9">
        <f>IF(OR($C25="",$C25="?",$D25=""),"",INDEX('Grades'!$D$6:$M$15,MATCH($C25,'Grades'!$A$6:$A$15,0),$D25))</f>
        <v/>
      </c>
      <c r="F25" s="7" t="n"/>
      <c r="G25" s="9">
        <f>IF(OR($C25="",$C25="?"),"",INDEX('Grades'!$N$6:$N$15,MATCH($C25,'Grades'!$A$6:$A$15,0)))</f>
        <v/>
      </c>
      <c r="H25" s="9">
        <f>IF(OR($C25="",$C25="?"),"",INDEX('Grades'!$P$6:$P$15,MATCH($C25,'Grades'!$A$6:$A$15,0)))</f>
        <v/>
      </c>
      <c r="I25" s="9">
        <f>IF(OR($E25="",$F25=""),"",$F25-$E25)</f>
        <v/>
      </c>
      <c r="J25" s="15">
        <f>IF($B25="","",IF($C25="?","Job title not in Jobs sheet",IF($F25="","",IF($F25&lt;$G25,"Below grade minimum",IF($F25&gt;$H25,"Above grade maximum","Within grade range")))))</f>
        <v/>
      </c>
    </row>
    <row r="26">
      <c r="A26" s="12" t="n"/>
      <c r="B26" s="12" t="n"/>
      <c r="C26" s="14">
        <f>IF($B26="","",IFERROR(VLOOKUP($B26,'Jobs'!$A$6:$B$45,2,FALSE),"?"))</f>
        <v/>
      </c>
      <c r="D26" s="13" t="n"/>
      <c r="E26" s="9">
        <f>IF(OR($C26="",$C26="?",$D26=""),"",INDEX('Grades'!$D$6:$M$15,MATCH($C26,'Grades'!$A$6:$A$15,0),$D26))</f>
        <v/>
      </c>
      <c r="F26" s="7" t="n"/>
      <c r="G26" s="9">
        <f>IF(OR($C26="",$C26="?"),"",INDEX('Grades'!$N$6:$N$15,MATCH($C26,'Grades'!$A$6:$A$15,0)))</f>
        <v/>
      </c>
      <c r="H26" s="9">
        <f>IF(OR($C26="",$C26="?"),"",INDEX('Grades'!$P$6:$P$15,MATCH($C26,'Grades'!$A$6:$A$15,0)))</f>
        <v/>
      </c>
      <c r="I26" s="9">
        <f>IF(OR($E26="",$F26=""),"",$F26-$E26)</f>
        <v/>
      </c>
      <c r="J26" s="15">
        <f>IF($B26="","",IF($C26="?","Job title not in Jobs sheet",IF($F26="","",IF($F26&lt;$G26,"Below grade minimum",IF($F26&gt;$H26,"Above grade maximum","Within grade range")))))</f>
        <v/>
      </c>
    </row>
    <row r="27">
      <c r="A27" s="12" t="n"/>
      <c r="B27" s="12" t="n"/>
      <c r="C27" s="14">
        <f>IF($B27="","",IFERROR(VLOOKUP($B27,'Jobs'!$A$6:$B$45,2,FALSE),"?"))</f>
        <v/>
      </c>
      <c r="D27" s="13" t="n"/>
      <c r="E27" s="9">
        <f>IF(OR($C27="",$C27="?",$D27=""),"",INDEX('Grades'!$D$6:$M$15,MATCH($C27,'Grades'!$A$6:$A$15,0),$D27))</f>
        <v/>
      </c>
      <c r="F27" s="7" t="n"/>
      <c r="G27" s="9">
        <f>IF(OR($C27="",$C27="?"),"",INDEX('Grades'!$N$6:$N$15,MATCH($C27,'Grades'!$A$6:$A$15,0)))</f>
        <v/>
      </c>
      <c r="H27" s="9">
        <f>IF(OR($C27="",$C27="?"),"",INDEX('Grades'!$P$6:$P$15,MATCH($C27,'Grades'!$A$6:$A$15,0)))</f>
        <v/>
      </c>
      <c r="I27" s="9">
        <f>IF(OR($E27="",$F27=""),"",$F27-$E27)</f>
        <v/>
      </c>
      <c r="J27" s="15">
        <f>IF($B27="","",IF($C27="?","Job title not in Jobs sheet",IF($F27="","",IF($F27&lt;$G27,"Below grade minimum",IF($F27&gt;$H27,"Above grade maximum","Within grade range")))))</f>
        <v/>
      </c>
    </row>
    <row r="28">
      <c r="A28" s="12" t="n"/>
      <c r="B28" s="12" t="n"/>
      <c r="C28" s="14">
        <f>IF($B28="","",IFERROR(VLOOKUP($B28,'Jobs'!$A$6:$B$45,2,FALSE),"?"))</f>
        <v/>
      </c>
      <c r="D28" s="13" t="n"/>
      <c r="E28" s="9">
        <f>IF(OR($C28="",$C28="?",$D28=""),"",INDEX('Grades'!$D$6:$M$15,MATCH($C28,'Grades'!$A$6:$A$15,0),$D28))</f>
        <v/>
      </c>
      <c r="F28" s="7" t="n"/>
      <c r="G28" s="9">
        <f>IF(OR($C28="",$C28="?"),"",INDEX('Grades'!$N$6:$N$15,MATCH($C28,'Grades'!$A$6:$A$15,0)))</f>
        <v/>
      </c>
      <c r="H28" s="9">
        <f>IF(OR($C28="",$C28="?"),"",INDEX('Grades'!$P$6:$P$15,MATCH($C28,'Grades'!$A$6:$A$15,0)))</f>
        <v/>
      </c>
      <c r="I28" s="9">
        <f>IF(OR($E28="",$F28=""),"",$F28-$E28)</f>
        <v/>
      </c>
      <c r="J28" s="15">
        <f>IF($B28="","",IF($C28="?","Job title not in Jobs sheet",IF($F28="","",IF($F28&lt;$G28,"Below grade minimum",IF($F28&gt;$H28,"Above grade maximum","Within grade range")))))</f>
        <v/>
      </c>
    </row>
    <row r="29">
      <c r="A29" s="12" t="n"/>
      <c r="B29" s="12" t="n"/>
      <c r="C29" s="14">
        <f>IF($B29="","",IFERROR(VLOOKUP($B29,'Jobs'!$A$6:$B$45,2,FALSE),"?"))</f>
        <v/>
      </c>
      <c r="D29" s="13" t="n"/>
      <c r="E29" s="9">
        <f>IF(OR($C29="",$C29="?",$D29=""),"",INDEX('Grades'!$D$6:$M$15,MATCH($C29,'Grades'!$A$6:$A$15,0),$D29))</f>
        <v/>
      </c>
      <c r="F29" s="7" t="n"/>
      <c r="G29" s="9">
        <f>IF(OR($C29="",$C29="?"),"",INDEX('Grades'!$N$6:$N$15,MATCH($C29,'Grades'!$A$6:$A$15,0)))</f>
        <v/>
      </c>
      <c r="H29" s="9">
        <f>IF(OR($C29="",$C29="?"),"",INDEX('Grades'!$P$6:$P$15,MATCH($C29,'Grades'!$A$6:$A$15,0)))</f>
        <v/>
      </c>
      <c r="I29" s="9">
        <f>IF(OR($E29="",$F29=""),"",$F29-$E29)</f>
        <v/>
      </c>
      <c r="J29" s="15">
        <f>IF($B29="","",IF($C29="?","Job title not in Jobs sheet",IF($F29="","",IF($F29&lt;$G29,"Below grade minimum",IF($F29&gt;$H29,"Above grade maximum","Within grade range")))))</f>
        <v/>
      </c>
    </row>
    <row r="30">
      <c r="A30" s="12" t="n"/>
      <c r="B30" s="12" t="n"/>
      <c r="C30" s="14">
        <f>IF($B30="","",IFERROR(VLOOKUP($B30,'Jobs'!$A$6:$B$45,2,FALSE),"?"))</f>
        <v/>
      </c>
      <c r="D30" s="13" t="n"/>
      <c r="E30" s="9">
        <f>IF(OR($C30="",$C30="?",$D30=""),"",INDEX('Grades'!$D$6:$M$15,MATCH($C30,'Grades'!$A$6:$A$15,0),$D30))</f>
        <v/>
      </c>
      <c r="F30" s="7" t="n"/>
      <c r="G30" s="9">
        <f>IF(OR($C30="",$C30="?"),"",INDEX('Grades'!$N$6:$N$15,MATCH($C30,'Grades'!$A$6:$A$15,0)))</f>
        <v/>
      </c>
      <c r="H30" s="9">
        <f>IF(OR($C30="",$C30="?"),"",INDEX('Grades'!$P$6:$P$15,MATCH($C30,'Grades'!$A$6:$A$15,0)))</f>
        <v/>
      </c>
      <c r="I30" s="9">
        <f>IF(OR($E30="",$F30=""),"",$F30-$E30)</f>
        <v/>
      </c>
      <c r="J30" s="15">
        <f>IF($B30="","",IF($C30="?","Job title not in Jobs sheet",IF($F30="","",IF($F30&lt;$G30,"Below grade minimum",IF($F30&gt;$H30,"Above grade maximum","Within grade range")))))</f>
        <v/>
      </c>
    </row>
    <row r="31">
      <c r="A31" s="12" t="n"/>
      <c r="B31" s="12" t="n"/>
      <c r="C31" s="14">
        <f>IF($B31="","",IFERROR(VLOOKUP($B31,'Jobs'!$A$6:$B$45,2,FALSE),"?"))</f>
        <v/>
      </c>
      <c r="D31" s="13" t="n"/>
      <c r="E31" s="9">
        <f>IF(OR($C31="",$C31="?",$D31=""),"",INDEX('Grades'!$D$6:$M$15,MATCH($C31,'Grades'!$A$6:$A$15,0),$D31))</f>
        <v/>
      </c>
      <c r="F31" s="7" t="n"/>
      <c r="G31" s="9">
        <f>IF(OR($C31="",$C31="?"),"",INDEX('Grades'!$N$6:$N$15,MATCH($C31,'Grades'!$A$6:$A$15,0)))</f>
        <v/>
      </c>
      <c r="H31" s="9">
        <f>IF(OR($C31="",$C31="?"),"",INDEX('Grades'!$P$6:$P$15,MATCH($C31,'Grades'!$A$6:$A$15,0)))</f>
        <v/>
      </c>
      <c r="I31" s="9">
        <f>IF(OR($E31="",$F31=""),"",$F31-$E31)</f>
        <v/>
      </c>
      <c r="J31" s="15">
        <f>IF($B31="","",IF($C31="?","Job title not in Jobs sheet",IF($F31="","",IF($F31&lt;$G31,"Below grade minimum",IF($F31&gt;$H31,"Above grade maximum","Within grade range")))))</f>
        <v/>
      </c>
    </row>
    <row r="32">
      <c r="A32" s="12" t="n"/>
      <c r="B32" s="12" t="n"/>
      <c r="C32" s="14">
        <f>IF($B32="","",IFERROR(VLOOKUP($B32,'Jobs'!$A$6:$B$45,2,FALSE),"?"))</f>
        <v/>
      </c>
      <c r="D32" s="13" t="n"/>
      <c r="E32" s="9">
        <f>IF(OR($C32="",$C32="?",$D32=""),"",INDEX('Grades'!$D$6:$M$15,MATCH($C32,'Grades'!$A$6:$A$15,0),$D32))</f>
        <v/>
      </c>
      <c r="F32" s="7" t="n"/>
      <c r="G32" s="9">
        <f>IF(OR($C32="",$C32="?"),"",INDEX('Grades'!$N$6:$N$15,MATCH($C32,'Grades'!$A$6:$A$15,0)))</f>
        <v/>
      </c>
      <c r="H32" s="9">
        <f>IF(OR($C32="",$C32="?"),"",INDEX('Grades'!$P$6:$P$15,MATCH($C32,'Grades'!$A$6:$A$15,0)))</f>
        <v/>
      </c>
      <c r="I32" s="9">
        <f>IF(OR($E32="",$F32=""),"",$F32-$E32)</f>
        <v/>
      </c>
      <c r="J32" s="15">
        <f>IF($B32="","",IF($C32="?","Job title not in Jobs sheet",IF($F32="","",IF($F32&lt;$G32,"Below grade minimum",IF($F32&gt;$H32,"Above grade maximum","Within grade range")))))</f>
        <v/>
      </c>
    </row>
    <row r="33">
      <c r="A33" s="12" t="n"/>
      <c r="B33" s="12" t="n"/>
      <c r="C33" s="14">
        <f>IF($B33="","",IFERROR(VLOOKUP($B33,'Jobs'!$A$6:$B$45,2,FALSE),"?"))</f>
        <v/>
      </c>
      <c r="D33" s="13" t="n"/>
      <c r="E33" s="9">
        <f>IF(OR($C33="",$C33="?",$D33=""),"",INDEX('Grades'!$D$6:$M$15,MATCH($C33,'Grades'!$A$6:$A$15,0),$D33))</f>
        <v/>
      </c>
      <c r="F33" s="7" t="n"/>
      <c r="G33" s="9">
        <f>IF(OR($C33="",$C33="?"),"",INDEX('Grades'!$N$6:$N$15,MATCH($C33,'Grades'!$A$6:$A$15,0)))</f>
        <v/>
      </c>
      <c r="H33" s="9">
        <f>IF(OR($C33="",$C33="?"),"",INDEX('Grades'!$P$6:$P$15,MATCH($C33,'Grades'!$A$6:$A$15,0)))</f>
        <v/>
      </c>
      <c r="I33" s="9">
        <f>IF(OR($E33="",$F33=""),"",$F33-$E33)</f>
        <v/>
      </c>
      <c r="J33" s="15">
        <f>IF($B33="","",IF($C33="?","Job title not in Jobs sheet",IF($F33="","",IF($F33&lt;$G33,"Below grade minimum",IF($F33&gt;$H33,"Above grade maximum","Within grade range")))))</f>
        <v/>
      </c>
    </row>
    <row r="34">
      <c r="A34" s="12" t="n"/>
      <c r="B34" s="12" t="n"/>
      <c r="C34" s="14">
        <f>IF($B34="","",IFERROR(VLOOKUP($B34,'Jobs'!$A$6:$B$45,2,FALSE),"?"))</f>
        <v/>
      </c>
      <c r="D34" s="13" t="n"/>
      <c r="E34" s="9">
        <f>IF(OR($C34="",$C34="?",$D34=""),"",INDEX('Grades'!$D$6:$M$15,MATCH($C34,'Grades'!$A$6:$A$15,0),$D34))</f>
        <v/>
      </c>
      <c r="F34" s="7" t="n"/>
      <c r="G34" s="9">
        <f>IF(OR($C34="",$C34="?"),"",INDEX('Grades'!$N$6:$N$15,MATCH($C34,'Grades'!$A$6:$A$15,0)))</f>
        <v/>
      </c>
      <c r="H34" s="9">
        <f>IF(OR($C34="",$C34="?"),"",INDEX('Grades'!$P$6:$P$15,MATCH($C34,'Grades'!$A$6:$A$15,0)))</f>
        <v/>
      </c>
      <c r="I34" s="9">
        <f>IF(OR($E34="",$F34=""),"",$F34-$E34)</f>
        <v/>
      </c>
      <c r="J34" s="15">
        <f>IF($B34="","",IF($C34="?","Job title not in Jobs sheet",IF($F34="","",IF($F34&lt;$G34,"Below grade minimum",IF($F34&gt;$H34,"Above grade maximum","Within grade range")))))</f>
        <v/>
      </c>
    </row>
    <row r="35">
      <c r="A35" s="12" t="n"/>
      <c r="B35" s="12" t="n"/>
      <c r="C35" s="14">
        <f>IF($B35="","",IFERROR(VLOOKUP($B35,'Jobs'!$A$6:$B$45,2,FALSE),"?"))</f>
        <v/>
      </c>
      <c r="D35" s="13" t="n"/>
      <c r="E35" s="9">
        <f>IF(OR($C35="",$C35="?",$D35=""),"",INDEX('Grades'!$D$6:$M$15,MATCH($C35,'Grades'!$A$6:$A$15,0),$D35))</f>
        <v/>
      </c>
      <c r="F35" s="7" t="n"/>
      <c r="G35" s="9">
        <f>IF(OR($C35="",$C35="?"),"",INDEX('Grades'!$N$6:$N$15,MATCH($C35,'Grades'!$A$6:$A$15,0)))</f>
        <v/>
      </c>
      <c r="H35" s="9">
        <f>IF(OR($C35="",$C35="?"),"",INDEX('Grades'!$P$6:$P$15,MATCH($C35,'Grades'!$A$6:$A$15,0)))</f>
        <v/>
      </c>
      <c r="I35" s="9">
        <f>IF(OR($E35="",$F35=""),"",$F35-$E35)</f>
        <v/>
      </c>
      <c r="J35" s="15">
        <f>IF($B35="","",IF($C35="?","Job title not in Jobs sheet",IF($F35="","",IF($F35&lt;$G35,"Below grade minimum",IF($F35&gt;$H35,"Above grade maximum","Within grade range")))))</f>
        <v/>
      </c>
    </row>
    <row r="36">
      <c r="A36" s="12" t="n"/>
      <c r="B36" s="12" t="n"/>
      <c r="C36" s="14">
        <f>IF($B36="","",IFERROR(VLOOKUP($B36,'Jobs'!$A$6:$B$45,2,FALSE),"?"))</f>
        <v/>
      </c>
      <c r="D36" s="13" t="n"/>
      <c r="E36" s="9">
        <f>IF(OR($C36="",$C36="?",$D36=""),"",INDEX('Grades'!$D$6:$M$15,MATCH($C36,'Grades'!$A$6:$A$15,0),$D36))</f>
        <v/>
      </c>
      <c r="F36" s="7" t="n"/>
      <c r="G36" s="9">
        <f>IF(OR($C36="",$C36="?"),"",INDEX('Grades'!$N$6:$N$15,MATCH($C36,'Grades'!$A$6:$A$15,0)))</f>
        <v/>
      </c>
      <c r="H36" s="9">
        <f>IF(OR($C36="",$C36="?"),"",INDEX('Grades'!$P$6:$P$15,MATCH($C36,'Grades'!$A$6:$A$15,0)))</f>
        <v/>
      </c>
      <c r="I36" s="9">
        <f>IF(OR($E36="",$F36=""),"",$F36-$E36)</f>
        <v/>
      </c>
      <c r="J36" s="15">
        <f>IF($B36="","",IF($C36="?","Job title not in Jobs sheet",IF($F36="","",IF($F36&lt;$G36,"Below grade minimum",IF($F36&gt;$H36,"Above grade maximum","Within grade range")))))</f>
        <v/>
      </c>
    </row>
    <row r="37">
      <c r="A37" s="12" t="n"/>
      <c r="B37" s="12" t="n"/>
      <c r="C37" s="14">
        <f>IF($B37="","",IFERROR(VLOOKUP($B37,'Jobs'!$A$6:$B$45,2,FALSE),"?"))</f>
        <v/>
      </c>
      <c r="D37" s="13" t="n"/>
      <c r="E37" s="9">
        <f>IF(OR($C37="",$C37="?",$D37=""),"",INDEX('Grades'!$D$6:$M$15,MATCH($C37,'Grades'!$A$6:$A$15,0),$D37))</f>
        <v/>
      </c>
      <c r="F37" s="7" t="n"/>
      <c r="G37" s="9">
        <f>IF(OR($C37="",$C37="?"),"",INDEX('Grades'!$N$6:$N$15,MATCH($C37,'Grades'!$A$6:$A$15,0)))</f>
        <v/>
      </c>
      <c r="H37" s="9">
        <f>IF(OR($C37="",$C37="?"),"",INDEX('Grades'!$P$6:$P$15,MATCH($C37,'Grades'!$A$6:$A$15,0)))</f>
        <v/>
      </c>
      <c r="I37" s="9">
        <f>IF(OR($E37="",$F37=""),"",$F37-$E37)</f>
        <v/>
      </c>
      <c r="J37" s="15">
        <f>IF($B37="","",IF($C37="?","Job title not in Jobs sheet",IF($F37="","",IF($F37&lt;$G37,"Below grade minimum",IF($F37&gt;$H37,"Above grade maximum","Within grade range")))))</f>
        <v/>
      </c>
    </row>
    <row r="38">
      <c r="A38" s="12" t="n"/>
      <c r="B38" s="12" t="n"/>
      <c r="C38" s="14">
        <f>IF($B38="","",IFERROR(VLOOKUP($B38,'Jobs'!$A$6:$B$45,2,FALSE),"?"))</f>
        <v/>
      </c>
      <c r="D38" s="13" t="n"/>
      <c r="E38" s="9">
        <f>IF(OR($C38="",$C38="?",$D38=""),"",INDEX('Grades'!$D$6:$M$15,MATCH($C38,'Grades'!$A$6:$A$15,0),$D38))</f>
        <v/>
      </c>
      <c r="F38" s="7" t="n"/>
      <c r="G38" s="9">
        <f>IF(OR($C38="",$C38="?"),"",INDEX('Grades'!$N$6:$N$15,MATCH($C38,'Grades'!$A$6:$A$15,0)))</f>
        <v/>
      </c>
      <c r="H38" s="9">
        <f>IF(OR($C38="",$C38="?"),"",INDEX('Grades'!$P$6:$P$15,MATCH($C38,'Grades'!$A$6:$A$15,0)))</f>
        <v/>
      </c>
      <c r="I38" s="9">
        <f>IF(OR($E38="",$F38=""),"",$F38-$E38)</f>
        <v/>
      </c>
      <c r="J38" s="15">
        <f>IF($B38="","",IF($C38="?","Job title not in Jobs sheet",IF($F38="","",IF($F38&lt;$G38,"Below grade minimum",IF($F38&gt;$H38,"Above grade maximum","Within grade range")))))</f>
        <v/>
      </c>
    </row>
    <row r="39">
      <c r="A39" s="12" t="n"/>
      <c r="B39" s="12" t="n"/>
      <c r="C39" s="14">
        <f>IF($B39="","",IFERROR(VLOOKUP($B39,'Jobs'!$A$6:$B$45,2,FALSE),"?"))</f>
        <v/>
      </c>
      <c r="D39" s="13" t="n"/>
      <c r="E39" s="9">
        <f>IF(OR($C39="",$C39="?",$D39=""),"",INDEX('Grades'!$D$6:$M$15,MATCH($C39,'Grades'!$A$6:$A$15,0),$D39))</f>
        <v/>
      </c>
      <c r="F39" s="7" t="n"/>
      <c r="G39" s="9">
        <f>IF(OR($C39="",$C39="?"),"",INDEX('Grades'!$N$6:$N$15,MATCH($C39,'Grades'!$A$6:$A$15,0)))</f>
        <v/>
      </c>
      <c r="H39" s="9">
        <f>IF(OR($C39="",$C39="?"),"",INDEX('Grades'!$P$6:$P$15,MATCH($C39,'Grades'!$A$6:$A$15,0)))</f>
        <v/>
      </c>
      <c r="I39" s="9">
        <f>IF(OR($E39="",$F39=""),"",$F39-$E39)</f>
        <v/>
      </c>
      <c r="J39" s="15">
        <f>IF($B39="","",IF($C39="?","Job title not in Jobs sheet",IF($F39="","",IF($F39&lt;$G39,"Below grade minimum",IF($F39&gt;$H39,"Above grade maximum","Within grade range")))))</f>
        <v/>
      </c>
    </row>
    <row r="40">
      <c r="A40" s="12" t="n"/>
      <c r="B40" s="12" t="n"/>
      <c r="C40" s="14">
        <f>IF($B40="","",IFERROR(VLOOKUP($B40,'Jobs'!$A$6:$B$45,2,FALSE),"?"))</f>
        <v/>
      </c>
      <c r="D40" s="13" t="n"/>
      <c r="E40" s="9">
        <f>IF(OR($C40="",$C40="?",$D40=""),"",INDEX('Grades'!$D$6:$M$15,MATCH($C40,'Grades'!$A$6:$A$15,0),$D40))</f>
        <v/>
      </c>
      <c r="F40" s="7" t="n"/>
      <c r="G40" s="9">
        <f>IF(OR($C40="",$C40="?"),"",INDEX('Grades'!$N$6:$N$15,MATCH($C40,'Grades'!$A$6:$A$15,0)))</f>
        <v/>
      </c>
      <c r="H40" s="9">
        <f>IF(OR($C40="",$C40="?"),"",INDEX('Grades'!$P$6:$P$15,MATCH($C40,'Grades'!$A$6:$A$15,0)))</f>
        <v/>
      </c>
      <c r="I40" s="9">
        <f>IF(OR($E40="",$F40=""),"",$F40-$E40)</f>
        <v/>
      </c>
      <c r="J40" s="15">
        <f>IF($B40="","",IF($C40="?","Job title not in Jobs sheet",IF($F40="","",IF($F40&lt;$G40,"Below grade minimum",IF($F40&gt;$H40,"Above grade maximum","Within grade range")))))</f>
        <v/>
      </c>
    </row>
    <row r="41">
      <c r="A41" s="12" t="n"/>
      <c r="B41" s="12" t="n"/>
      <c r="C41" s="14">
        <f>IF($B41="","",IFERROR(VLOOKUP($B41,'Jobs'!$A$6:$B$45,2,FALSE),"?"))</f>
        <v/>
      </c>
      <c r="D41" s="13" t="n"/>
      <c r="E41" s="9">
        <f>IF(OR($C41="",$C41="?",$D41=""),"",INDEX('Grades'!$D$6:$M$15,MATCH($C41,'Grades'!$A$6:$A$15,0),$D41))</f>
        <v/>
      </c>
      <c r="F41" s="7" t="n"/>
      <c r="G41" s="9">
        <f>IF(OR($C41="",$C41="?"),"",INDEX('Grades'!$N$6:$N$15,MATCH($C41,'Grades'!$A$6:$A$15,0)))</f>
        <v/>
      </c>
      <c r="H41" s="9">
        <f>IF(OR($C41="",$C41="?"),"",INDEX('Grades'!$P$6:$P$15,MATCH($C41,'Grades'!$A$6:$A$15,0)))</f>
        <v/>
      </c>
      <c r="I41" s="9">
        <f>IF(OR($E41="",$F41=""),"",$F41-$E41)</f>
        <v/>
      </c>
      <c r="J41" s="15">
        <f>IF($B41="","",IF($C41="?","Job title not in Jobs sheet",IF($F41="","",IF($F41&lt;$G41,"Below grade minimum",IF($F41&gt;$H41,"Above grade maximum","Within grade range")))))</f>
        <v/>
      </c>
    </row>
    <row r="42">
      <c r="A42" s="12" t="n"/>
      <c r="B42" s="12" t="n"/>
      <c r="C42" s="14">
        <f>IF($B42="","",IFERROR(VLOOKUP($B42,'Jobs'!$A$6:$B$45,2,FALSE),"?"))</f>
        <v/>
      </c>
      <c r="D42" s="13" t="n"/>
      <c r="E42" s="9">
        <f>IF(OR($C42="",$C42="?",$D42=""),"",INDEX('Grades'!$D$6:$M$15,MATCH($C42,'Grades'!$A$6:$A$15,0),$D42))</f>
        <v/>
      </c>
      <c r="F42" s="7" t="n"/>
      <c r="G42" s="9">
        <f>IF(OR($C42="",$C42="?"),"",INDEX('Grades'!$N$6:$N$15,MATCH($C42,'Grades'!$A$6:$A$15,0)))</f>
        <v/>
      </c>
      <c r="H42" s="9">
        <f>IF(OR($C42="",$C42="?"),"",INDEX('Grades'!$P$6:$P$15,MATCH($C42,'Grades'!$A$6:$A$15,0)))</f>
        <v/>
      </c>
      <c r="I42" s="9">
        <f>IF(OR($E42="",$F42=""),"",$F42-$E42)</f>
        <v/>
      </c>
      <c r="J42" s="15">
        <f>IF($B42="","",IF($C42="?","Job title not in Jobs sheet",IF($F42="","",IF($F42&lt;$G42,"Below grade minimum",IF($F42&gt;$H42,"Above grade maximum","Within grade range")))))</f>
        <v/>
      </c>
    </row>
    <row r="43">
      <c r="A43" s="12" t="n"/>
      <c r="B43" s="12" t="n"/>
      <c r="C43" s="14">
        <f>IF($B43="","",IFERROR(VLOOKUP($B43,'Jobs'!$A$6:$B$45,2,FALSE),"?"))</f>
        <v/>
      </c>
      <c r="D43" s="13" t="n"/>
      <c r="E43" s="9">
        <f>IF(OR($C43="",$C43="?",$D43=""),"",INDEX('Grades'!$D$6:$M$15,MATCH($C43,'Grades'!$A$6:$A$15,0),$D43))</f>
        <v/>
      </c>
      <c r="F43" s="7" t="n"/>
      <c r="G43" s="9">
        <f>IF(OR($C43="",$C43="?"),"",INDEX('Grades'!$N$6:$N$15,MATCH($C43,'Grades'!$A$6:$A$15,0)))</f>
        <v/>
      </c>
      <c r="H43" s="9">
        <f>IF(OR($C43="",$C43="?"),"",INDEX('Grades'!$P$6:$P$15,MATCH($C43,'Grades'!$A$6:$A$15,0)))</f>
        <v/>
      </c>
      <c r="I43" s="9">
        <f>IF(OR($E43="",$F43=""),"",$F43-$E43)</f>
        <v/>
      </c>
      <c r="J43" s="15">
        <f>IF($B43="","",IF($C43="?","Job title not in Jobs sheet",IF($F43="","",IF($F43&lt;$G43,"Below grade minimum",IF($F43&gt;$H43,"Above grade maximum","Within grade range")))))</f>
        <v/>
      </c>
    </row>
    <row r="44">
      <c r="A44" s="12" t="n"/>
      <c r="B44" s="12" t="n"/>
      <c r="C44" s="14">
        <f>IF($B44="","",IFERROR(VLOOKUP($B44,'Jobs'!$A$6:$B$45,2,FALSE),"?"))</f>
        <v/>
      </c>
      <c r="D44" s="13" t="n"/>
      <c r="E44" s="9">
        <f>IF(OR($C44="",$C44="?",$D44=""),"",INDEX('Grades'!$D$6:$M$15,MATCH($C44,'Grades'!$A$6:$A$15,0),$D44))</f>
        <v/>
      </c>
      <c r="F44" s="7" t="n"/>
      <c r="G44" s="9">
        <f>IF(OR($C44="",$C44="?"),"",INDEX('Grades'!$N$6:$N$15,MATCH($C44,'Grades'!$A$6:$A$15,0)))</f>
        <v/>
      </c>
      <c r="H44" s="9">
        <f>IF(OR($C44="",$C44="?"),"",INDEX('Grades'!$P$6:$P$15,MATCH($C44,'Grades'!$A$6:$A$15,0)))</f>
        <v/>
      </c>
      <c r="I44" s="9">
        <f>IF(OR($E44="",$F44=""),"",$F44-$E44)</f>
        <v/>
      </c>
      <c r="J44" s="15">
        <f>IF($B44="","",IF($C44="?","Job title not in Jobs sheet",IF($F44="","",IF($F44&lt;$G44,"Below grade minimum",IF($F44&gt;$H44,"Above grade maximum","Within grade range")))))</f>
        <v/>
      </c>
    </row>
    <row r="45">
      <c r="A45" s="12" t="n"/>
      <c r="B45" s="12" t="n"/>
      <c r="C45" s="14">
        <f>IF($B45="","",IFERROR(VLOOKUP($B45,'Jobs'!$A$6:$B$45,2,FALSE),"?"))</f>
        <v/>
      </c>
      <c r="D45" s="13" t="n"/>
      <c r="E45" s="9">
        <f>IF(OR($C45="",$C45="?",$D45=""),"",INDEX('Grades'!$D$6:$M$15,MATCH($C45,'Grades'!$A$6:$A$15,0),$D45))</f>
        <v/>
      </c>
      <c r="F45" s="7" t="n"/>
      <c r="G45" s="9">
        <f>IF(OR($C45="",$C45="?"),"",INDEX('Grades'!$N$6:$N$15,MATCH($C45,'Grades'!$A$6:$A$15,0)))</f>
        <v/>
      </c>
      <c r="H45" s="9">
        <f>IF(OR($C45="",$C45="?"),"",INDEX('Grades'!$P$6:$P$15,MATCH($C45,'Grades'!$A$6:$A$15,0)))</f>
        <v/>
      </c>
      <c r="I45" s="9">
        <f>IF(OR($E45="",$F45=""),"",$F45-$E45)</f>
        <v/>
      </c>
      <c r="J45" s="15">
        <f>IF($B45="","",IF($C45="?","Job title not in Jobs sheet",IF($F45="","",IF($F45&lt;$G45,"Below grade minimum",IF($F45&gt;$H45,"Above grade maximum","Within grade range")))))</f>
        <v/>
      </c>
    </row>
    <row r="46">
      <c r="A46" s="12" t="n"/>
      <c r="B46" s="12" t="n"/>
      <c r="C46" s="14">
        <f>IF($B46="","",IFERROR(VLOOKUP($B46,'Jobs'!$A$6:$B$45,2,FALSE),"?"))</f>
        <v/>
      </c>
      <c r="D46" s="13" t="n"/>
      <c r="E46" s="9">
        <f>IF(OR($C46="",$C46="?",$D46=""),"",INDEX('Grades'!$D$6:$M$15,MATCH($C46,'Grades'!$A$6:$A$15,0),$D46))</f>
        <v/>
      </c>
      <c r="F46" s="7" t="n"/>
      <c r="G46" s="9">
        <f>IF(OR($C46="",$C46="?"),"",INDEX('Grades'!$N$6:$N$15,MATCH($C46,'Grades'!$A$6:$A$15,0)))</f>
        <v/>
      </c>
      <c r="H46" s="9">
        <f>IF(OR($C46="",$C46="?"),"",INDEX('Grades'!$P$6:$P$15,MATCH($C46,'Grades'!$A$6:$A$15,0)))</f>
        <v/>
      </c>
      <c r="I46" s="9">
        <f>IF(OR($E46="",$F46=""),"",$F46-$E46)</f>
        <v/>
      </c>
      <c r="J46" s="15">
        <f>IF($B46="","",IF($C46="?","Job title not in Jobs sheet",IF($F46="","",IF($F46&lt;$G46,"Below grade minimum",IF($F46&gt;$H46,"Above grade maximum","Within grade range")))))</f>
        <v/>
      </c>
    </row>
    <row r="47">
      <c r="A47" s="12" t="n"/>
      <c r="B47" s="12" t="n"/>
      <c r="C47" s="14">
        <f>IF($B47="","",IFERROR(VLOOKUP($B47,'Jobs'!$A$6:$B$45,2,FALSE),"?"))</f>
        <v/>
      </c>
      <c r="D47" s="13" t="n"/>
      <c r="E47" s="9">
        <f>IF(OR($C47="",$C47="?",$D47=""),"",INDEX('Grades'!$D$6:$M$15,MATCH($C47,'Grades'!$A$6:$A$15,0),$D47))</f>
        <v/>
      </c>
      <c r="F47" s="7" t="n"/>
      <c r="G47" s="9">
        <f>IF(OR($C47="",$C47="?"),"",INDEX('Grades'!$N$6:$N$15,MATCH($C47,'Grades'!$A$6:$A$15,0)))</f>
        <v/>
      </c>
      <c r="H47" s="9">
        <f>IF(OR($C47="",$C47="?"),"",INDEX('Grades'!$P$6:$P$15,MATCH($C47,'Grades'!$A$6:$A$15,0)))</f>
        <v/>
      </c>
      <c r="I47" s="9">
        <f>IF(OR($E47="",$F47=""),"",$F47-$E47)</f>
        <v/>
      </c>
      <c r="J47" s="15">
        <f>IF($B47="","",IF($C47="?","Job title not in Jobs sheet",IF($F47="","",IF($F47&lt;$G47,"Below grade minimum",IF($F47&gt;$H47,"Above grade maximum","Within grade range")))))</f>
        <v/>
      </c>
    </row>
    <row r="48">
      <c r="A48" s="12" t="n"/>
      <c r="B48" s="12" t="n"/>
      <c r="C48" s="14">
        <f>IF($B48="","",IFERROR(VLOOKUP($B48,'Jobs'!$A$6:$B$45,2,FALSE),"?"))</f>
        <v/>
      </c>
      <c r="D48" s="13" t="n"/>
      <c r="E48" s="9">
        <f>IF(OR($C48="",$C48="?",$D48=""),"",INDEX('Grades'!$D$6:$M$15,MATCH($C48,'Grades'!$A$6:$A$15,0),$D48))</f>
        <v/>
      </c>
      <c r="F48" s="7" t="n"/>
      <c r="G48" s="9">
        <f>IF(OR($C48="",$C48="?"),"",INDEX('Grades'!$N$6:$N$15,MATCH($C48,'Grades'!$A$6:$A$15,0)))</f>
        <v/>
      </c>
      <c r="H48" s="9">
        <f>IF(OR($C48="",$C48="?"),"",INDEX('Grades'!$P$6:$P$15,MATCH($C48,'Grades'!$A$6:$A$15,0)))</f>
        <v/>
      </c>
      <c r="I48" s="9">
        <f>IF(OR($E48="",$F48=""),"",$F48-$E48)</f>
        <v/>
      </c>
      <c r="J48" s="15">
        <f>IF($B48="","",IF($C48="?","Job title not in Jobs sheet",IF($F48="","",IF($F48&lt;$G48,"Below grade minimum",IF($F48&gt;$H48,"Above grade maximum","Within grade range")))))</f>
        <v/>
      </c>
    </row>
    <row r="49">
      <c r="A49" s="12" t="n"/>
      <c r="B49" s="12" t="n"/>
      <c r="C49" s="14">
        <f>IF($B49="","",IFERROR(VLOOKUP($B49,'Jobs'!$A$6:$B$45,2,FALSE),"?"))</f>
        <v/>
      </c>
      <c r="D49" s="13" t="n"/>
      <c r="E49" s="9">
        <f>IF(OR($C49="",$C49="?",$D49=""),"",INDEX('Grades'!$D$6:$M$15,MATCH($C49,'Grades'!$A$6:$A$15,0),$D49))</f>
        <v/>
      </c>
      <c r="F49" s="7" t="n"/>
      <c r="G49" s="9">
        <f>IF(OR($C49="",$C49="?"),"",INDEX('Grades'!$N$6:$N$15,MATCH($C49,'Grades'!$A$6:$A$15,0)))</f>
        <v/>
      </c>
      <c r="H49" s="9">
        <f>IF(OR($C49="",$C49="?"),"",INDEX('Grades'!$P$6:$P$15,MATCH($C49,'Grades'!$A$6:$A$15,0)))</f>
        <v/>
      </c>
      <c r="I49" s="9">
        <f>IF(OR($E49="",$F49=""),"",$F49-$E49)</f>
        <v/>
      </c>
      <c r="J49" s="15">
        <f>IF($B49="","",IF($C49="?","Job title not in Jobs sheet",IF($F49="","",IF($F49&lt;$G49,"Below grade minimum",IF($F49&gt;$H49,"Above grade maximum","Within grade range")))))</f>
        <v/>
      </c>
    </row>
    <row r="50">
      <c r="A50" s="12" t="n"/>
      <c r="B50" s="12" t="n"/>
      <c r="C50" s="14">
        <f>IF($B50="","",IFERROR(VLOOKUP($B50,'Jobs'!$A$6:$B$45,2,FALSE),"?"))</f>
        <v/>
      </c>
      <c r="D50" s="13" t="n"/>
      <c r="E50" s="9">
        <f>IF(OR($C50="",$C50="?",$D50=""),"",INDEX('Grades'!$D$6:$M$15,MATCH($C50,'Grades'!$A$6:$A$15,0),$D50))</f>
        <v/>
      </c>
      <c r="F50" s="7" t="n"/>
      <c r="G50" s="9">
        <f>IF(OR($C50="",$C50="?"),"",INDEX('Grades'!$N$6:$N$15,MATCH($C50,'Grades'!$A$6:$A$15,0)))</f>
        <v/>
      </c>
      <c r="H50" s="9">
        <f>IF(OR($C50="",$C50="?"),"",INDEX('Grades'!$P$6:$P$15,MATCH($C50,'Grades'!$A$6:$A$15,0)))</f>
        <v/>
      </c>
      <c r="I50" s="9">
        <f>IF(OR($E50="",$F50=""),"",$F50-$E50)</f>
        <v/>
      </c>
      <c r="J50" s="15">
        <f>IF($B50="","",IF($C50="?","Job title not in Jobs sheet",IF($F50="","",IF($F50&lt;$G50,"Below grade minimum",IF($F50&gt;$H50,"Above grade maximum","Within grade range")))))</f>
        <v/>
      </c>
    </row>
    <row r="51">
      <c r="A51" s="12" t="n"/>
      <c r="B51" s="12" t="n"/>
      <c r="C51" s="14">
        <f>IF($B51="","",IFERROR(VLOOKUP($B51,'Jobs'!$A$6:$B$45,2,FALSE),"?"))</f>
        <v/>
      </c>
      <c r="D51" s="13" t="n"/>
      <c r="E51" s="9">
        <f>IF(OR($C51="",$C51="?",$D51=""),"",INDEX('Grades'!$D$6:$M$15,MATCH($C51,'Grades'!$A$6:$A$15,0),$D51))</f>
        <v/>
      </c>
      <c r="F51" s="7" t="n"/>
      <c r="G51" s="9">
        <f>IF(OR($C51="",$C51="?"),"",INDEX('Grades'!$N$6:$N$15,MATCH($C51,'Grades'!$A$6:$A$15,0)))</f>
        <v/>
      </c>
      <c r="H51" s="9">
        <f>IF(OR($C51="",$C51="?"),"",INDEX('Grades'!$P$6:$P$15,MATCH($C51,'Grades'!$A$6:$A$15,0)))</f>
        <v/>
      </c>
      <c r="I51" s="9">
        <f>IF(OR($E51="",$F51=""),"",$F51-$E51)</f>
        <v/>
      </c>
      <c r="J51" s="15">
        <f>IF($B51="","",IF($C51="?","Job title not in Jobs sheet",IF($F51="","",IF($F51&lt;$G51,"Below grade minimum",IF($F51&gt;$H51,"Above grade maximum","Within grade range")))))</f>
        <v/>
      </c>
    </row>
    <row r="52">
      <c r="A52" s="12" t="n"/>
      <c r="B52" s="12" t="n"/>
      <c r="C52" s="14">
        <f>IF($B52="","",IFERROR(VLOOKUP($B52,'Jobs'!$A$6:$B$45,2,FALSE),"?"))</f>
        <v/>
      </c>
      <c r="D52" s="13" t="n"/>
      <c r="E52" s="9">
        <f>IF(OR($C52="",$C52="?",$D52=""),"",INDEX('Grades'!$D$6:$M$15,MATCH($C52,'Grades'!$A$6:$A$15,0),$D52))</f>
        <v/>
      </c>
      <c r="F52" s="7" t="n"/>
      <c r="G52" s="9">
        <f>IF(OR($C52="",$C52="?"),"",INDEX('Grades'!$N$6:$N$15,MATCH($C52,'Grades'!$A$6:$A$15,0)))</f>
        <v/>
      </c>
      <c r="H52" s="9">
        <f>IF(OR($C52="",$C52="?"),"",INDEX('Grades'!$P$6:$P$15,MATCH($C52,'Grades'!$A$6:$A$15,0)))</f>
        <v/>
      </c>
      <c r="I52" s="9">
        <f>IF(OR($E52="",$F52=""),"",$F52-$E52)</f>
        <v/>
      </c>
      <c r="J52" s="15">
        <f>IF($B52="","",IF($C52="?","Job title not in Jobs sheet",IF($F52="","",IF($F52&lt;$G52,"Below grade minimum",IF($F52&gt;$H52,"Above grade maximum","Within grade range")))))</f>
        <v/>
      </c>
    </row>
    <row r="53">
      <c r="A53" s="12" t="n"/>
      <c r="B53" s="12" t="n"/>
      <c r="C53" s="14">
        <f>IF($B53="","",IFERROR(VLOOKUP($B53,'Jobs'!$A$6:$B$45,2,FALSE),"?"))</f>
        <v/>
      </c>
      <c r="D53" s="13" t="n"/>
      <c r="E53" s="9">
        <f>IF(OR($C53="",$C53="?",$D53=""),"",INDEX('Grades'!$D$6:$M$15,MATCH($C53,'Grades'!$A$6:$A$15,0),$D53))</f>
        <v/>
      </c>
      <c r="F53" s="7" t="n"/>
      <c r="G53" s="9">
        <f>IF(OR($C53="",$C53="?"),"",INDEX('Grades'!$N$6:$N$15,MATCH($C53,'Grades'!$A$6:$A$15,0)))</f>
        <v/>
      </c>
      <c r="H53" s="9">
        <f>IF(OR($C53="",$C53="?"),"",INDEX('Grades'!$P$6:$P$15,MATCH($C53,'Grades'!$A$6:$A$15,0)))</f>
        <v/>
      </c>
      <c r="I53" s="9">
        <f>IF(OR($E53="",$F53=""),"",$F53-$E53)</f>
        <v/>
      </c>
      <c r="J53" s="15">
        <f>IF($B53="","",IF($C53="?","Job title not in Jobs sheet",IF($F53="","",IF($F53&lt;$G53,"Below grade minimum",IF($F53&gt;$H53,"Above grade maximum","Within grade range")))))</f>
        <v/>
      </c>
    </row>
    <row r="54">
      <c r="A54" s="12" t="n"/>
      <c r="B54" s="12" t="n"/>
      <c r="C54" s="14">
        <f>IF($B54="","",IFERROR(VLOOKUP($B54,'Jobs'!$A$6:$B$45,2,FALSE),"?"))</f>
        <v/>
      </c>
      <c r="D54" s="13" t="n"/>
      <c r="E54" s="9">
        <f>IF(OR($C54="",$C54="?",$D54=""),"",INDEX('Grades'!$D$6:$M$15,MATCH($C54,'Grades'!$A$6:$A$15,0),$D54))</f>
        <v/>
      </c>
      <c r="F54" s="7" t="n"/>
      <c r="G54" s="9">
        <f>IF(OR($C54="",$C54="?"),"",INDEX('Grades'!$N$6:$N$15,MATCH($C54,'Grades'!$A$6:$A$15,0)))</f>
        <v/>
      </c>
      <c r="H54" s="9">
        <f>IF(OR($C54="",$C54="?"),"",INDEX('Grades'!$P$6:$P$15,MATCH($C54,'Grades'!$A$6:$A$15,0)))</f>
        <v/>
      </c>
      <c r="I54" s="9">
        <f>IF(OR($E54="",$F54=""),"",$F54-$E54)</f>
        <v/>
      </c>
      <c r="J54" s="15">
        <f>IF($B54="","",IF($C54="?","Job title not in Jobs sheet",IF($F54="","",IF($F54&lt;$G54,"Below grade minimum",IF($F54&gt;$H54,"Above grade maximum","Within grade range")))))</f>
        <v/>
      </c>
    </row>
    <row r="55">
      <c r="A55" s="12" t="n"/>
      <c r="B55" s="12" t="n"/>
      <c r="C55" s="14">
        <f>IF($B55="","",IFERROR(VLOOKUP($B55,'Jobs'!$A$6:$B$45,2,FALSE),"?"))</f>
        <v/>
      </c>
      <c r="D55" s="13" t="n"/>
      <c r="E55" s="9">
        <f>IF(OR($C55="",$C55="?",$D55=""),"",INDEX('Grades'!$D$6:$M$15,MATCH($C55,'Grades'!$A$6:$A$15,0),$D55))</f>
        <v/>
      </c>
      <c r="F55" s="7" t="n"/>
      <c r="G55" s="9">
        <f>IF(OR($C55="",$C55="?"),"",INDEX('Grades'!$N$6:$N$15,MATCH($C55,'Grades'!$A$6:$A$15,0)))</f>
        <v/>
      </c>
      <c r="H55" s="9">
        <f>IF(OR($C55="",$C55="?"),"",INDEX('Grades'!$P$6:$P$15,MATCH($C55,'Grades'!$A$6:$A$15,0)))</f>
        <v/>
      </c>
      <c r="I55" s="9">
        <f>IF(OR($E55="",$F55=""),"",$F55-$E55)</f>
        <v/>
      </c>
      <c r="J55" s="15">
        <f>IF($B55="","",IF($C55="?","Job title not in Jobs sheet",IF($F55="","",IF($F55&lt;$G55,"Below grade minimum",IF($F55&gt;$H55,"Above grade maximum","Within grade range")))))</f>
        <v/>
      </c>
    </row>
  </sheetData>
  <mergeCells count="1">
    <mergeCell ref="A2:J3"/>
  </mergeCells>
  <conditionalFormatting sqref="J6:J55">
    <cfRule type="expression" priority="1" dxfId="0">
      <formula>AND($J6&lt;&gt;"",$J6&lt;&gt;"Within grade range")</formula>
    </cfRule>
    <cfRule type="expression" priority="2" dxfId="1">
      <formula>$J6="Within grade range"</formula>
    </cfRule>
  </conditionalFormatting>
  <dataValidations count="3">
    <dataValidation sqref="D6:D55" showDropDown="0" showInputMessage="0" showErrorMessage="1" allowBlank="1" errorTitle="Invalid value" error="Pick a step from 1 to 10." type="whole" operator="between">
      <formula1>1</formula1>
      <formula2>10</formula2>
    </dataValidation>
    <dataValidation sqref="B6:B55" showDropDown="0" showInputMessage="0" showErrorMessage="1" allowBlank="1" errorTitle="Invalid value" error="Pick a title from the Jobs sheet." type="list">
      <formula1>'Jobs'!$A$6:$A$45</formula1>
    </dataValidation>
    <dataValidation sqref="F6:F55" showDropDown="0" showInputMessage="0" showErrorMessage="1" allowBlank="1" errorTitle="Invalid value" error="Enter a positive amount in Syrian pounds." type="decimal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salary scale template from Diwan</t>
        </is>
      </c>
    </row>
    <row r="2">
      <c r="A2" s="17" t="inlineStr">
        <is>
          <t>A simple template to build a salary scale for a company in Syria: ten grades, each with ten steps that rise by the yearly step percentage.</t>
        </is>
      </c>
    </row>
    <row r="3">
      <c r="A3" s="17" t="n"/>
    </row>
    <row r="4">
      <c r="A4" s="18" t="inlineStr">
        <is>
          <t>How to use it:</t>
        </is>
      </c>
    </row>
    <row r="5">
      <c r="A5" s="17" t="inlineStr">
        <is>
          <t>1. On the Grades sheet, enter each grade’s starting salary and yearly step %. The steps and the three range points calculate on their own.</t>
        </is>
      </c>
    </row>
    <row r="6">
      <c r="A6" s="17" t="inlineStr">
        <is>
          <t>2. On the Jobs sheet, list your company’s job titles and pick a grade for each.</t>
        </is>
      </c>
    </row>
    <row r="7">
      <c r="A7" s="17" t="inlineStr">
        <is>
          <t>3. On the Employees sheet, enter each employee’s name, pick their job title and step, and enter their current salary.</t>
        </is>
      </c>
    </row>
    <row r="8">
      <c r="A8" s="17" t="inlineStr">
        <is>
          <t>4. Check the Flag column: any salary outside its grade’s range shows in red.</t>
        </is>
      </c>
    </row>
    <row r="9">
      <c r="A9" s="17" t="n"/>
    </row>
    <row r="10">
      <c r="A10" s="18" t="inlineStr">
        <is>
          <t>Notes:</t>
        </is>
      </c>
    </row>
    <row r="11">
      <c r="A11" s="17" t="inlineStr">
        <is>
          <t>• Every amount, title and name in the file is an example only. Replace them with your own.</t>
        </is>
      </c>
    </row>
    <row r="12">
      <c r="A12" s="17" t="inlineStr">
        <is>
          <t>• Step 1 is the starting salary. Each later step = the previous step × (1 + the step %), rounded to the nearest pound.</t>
        </is>
      </c>
    </row>
    <row r="13">
      <c r="A13" s="17" t="inlineStr">
        <is>
          <t>• Make sure the lowest salary on the scale is not below the minimum wage in force (12,560 new pounds a month under Decree 67 of 2026). The "Below minimum wage?" column on the Grades sheet compares step 1 with it; if the minimum wage changes, update cell C4.</t>
        </is>
      </c>
    </row>
    <row r="14">
      <c r="A14" s="17" t="inlineStr">
        <is>
          <t>• Salaries here are gross, before social insurance and salary tax.</t>
        </is>
      </c>
    </row>
    <row r="15">
      <c r="A15" s="17" t="n"/>
    </row>
    <row r="16">
      <c r="A16" s="17" t="inlineStr">
        <is>
          <t>General information only, not legal or tax advice. diwanhr.com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Diwan</dc:creator>
  <dc:title xmlns:dc="http://purl.org/dc/elements/1.1/">Salary scale template</dc:title>
  <dcterms:created xmlns:dcterms="http://purl.org/dc/terms/" xmlns:xsi="http://www.w3.org/2001/XMLSchema-instance" xsi:type="dcterms:W3CDTF">2026-11-02T20:10:59Z</dcterms:created>
  <dcterms:modified xmlns:dcterms="http://purl.org/dc/terms/" xmlns:xsi="http://www.w3.org/2001/XMLSchema-instance" xsi:type="dcterms:W3CDTF">2026-11-02T20:10:59Z</dcterms:modified>
</cp:coreProperties>
</file>